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9720" windowHeight="4125" tabRatio="870" activeTab="0"/>
  </bookViews>
  <sheets>
    <sheet name="Zbiorówka" sheetId="1" r:id="rId1"/>
    <sheet name="Jelenia Góra" sheetId="2" r:id="rId2"/>
    <sheet name="Nowy Sącz" sheetId="3" r:id="rId3"/>
    <sheet name="Sanok" sheetId="4" r:id="rId4"/>
    <sheet name="Olsztyn" sheetId="5" r:id="rId5"/>
    <sheet name="Gorlice" sheetId="6" r:id="rId6"/>
    <sheet name="ZM PTTK 2023" sheetId="7" r:id="rId7"/>
    <sheet name="Kraków" sheetId="8" r:id="rId8"/>
    <sheet name="Łódź" sheetId="9" r:id="rId9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<sst xmlns="http://schemas.openxmlformats.org/spreadsheetml/2006/main" count="991" uniqueCount="287">
  <si>
    <t>Plan finansowy zgłoszony przez jednostki administrujące bazę</t>
  </si>
  <si>
    <t>Lp.</t>
  </si>
  <si>
    <t>Obiekt  - krótki zakres zadania</t>
  </si>
  <si>
    <t>Własnych Spółki</t>
  </si>
  <si>
    <t>I.</t>
  </si>
  <si>
    <t>a</t>
  </si>
  <si>
    <t>-</t>
  </si>
  <si>
    <t>b</t>
  </si>
  <si>
    <t>c</t>
  </si>
  <si>
    <t>II.</t>
  </si>
  <si>
    <t xml:space="preserve">Razem  remonty </t>
  </si>
  <si>
    <t>III.</t>
  </si>
  <si>
    <t>w zł netto</t>
  </si>
  <si>
    <t>zł</t>
  </si>
  <si>
    <t>1.</t>
  </si>
  <si>
    <t>SW PTTK Wdzydze Kiszewskie</t>
  </si>
  <si>
    <t>ZADANIA REMONTOWE - OBIEKTY PTTK</t>
  </si>
  <si>
    <t>Inne źródła</t>
  </si>
  <si>
    <t xml:space="preserve">Razem  inwestycje </t>
  </si>
  <si>
    <t>Rezerwa na prace awaryjne, konserwacje, naprawy</t>
  </si>
  <si>
    <t>wykonanie instrukcji bezpieczeństwa pożarowego</t>
  </si>
  <si>
    <t xml:space="preserve">  POZOSTAŁE KOSZTY  - OBIEKTY PTTK</t>
  </si>
  <si>
    <t>Źródła finansowania zadań i wydatków inwestycyjnych ze środków PTTK (w kol. 5):</t>
  </si>
  <si>
    <t>W ramach kosztów ZM PTTK</t>
  </si>
  <si>
    <t>Finansowanie zadań remontowych i pozostałych kosztów ze środków PTTK (w kol. 5):</t>
  </si>
  <si>
    <t>SW PTTK Tleń</t>
  </si>
  <si>
    <t>OGÓŁEM REMONTY I POZOSTAŁE KOSZTY</t>
  </si>
  <si>
    <t>DW PTTK Św. Katarzyna</t>
  </si>
  <si>
    <t>DT PTTK  Warszawa</t>
  </si>
  <si>
    <t>Siedziba  Biura ZG PTTK - ul.Senatorska 11, Warszawa</t>
  </si>
  <si>
    <t>DT i OC PTTK Sopot</t>
  </si>
  <si>
    <t xml:space="preserve">ZADANIA  INWESTYCYJNE - OBIEKTY PTTK </t>
  </si>
  <si>
    <t>Razem poz. 1</t>
  </si>
  <si>
    <t>Schr. PTTK "Pod Muflonem"</t>
  </si>
  <si>
    <t xml:space="preserve">Schr. PTTK "Jagodna"    </t>
  </si>
  <si>
    <t xml:space="preserve">Schr. PTTK " Na Hali Szrenickiej"  </t>
  </si>
  <si>
    <t>ZADANIA  REMONTOWE- OBIEKTY PTTK</t>
  </si>
  <si>
    <t>Nie przewiduje się realizacji zadań remontowych</t>
  </si>
  <si>
    <t xml:space="preserve">OGÓŁEM INWESTYCJE  I  REMONTY                                                           </t>
  </si>
  <si>
    <t xml:space="preserve">Całkowita wartość zadania          (kol.3+4+11) </t>
  </si>
  <si>
    <t xml:space="preserve"> w tym finansowany ze środków </t>
  </si>
  <si>
    <t xml:space="preserve">PTTK   </t>
  </si>
  <si>
    <t xml:space="preserve">WFOŚiGW </t>
  </si>
  <si>
    <t>ZADANIA  INWESTYCYJNE - OBIEKTY PTTK</t>
  </si>
  <si>
    <t xml:space="preserve">Schr.PTTK na Hali Kondratowej </t>
  </si>
  <si>
    <r>
      <t>wykonanie kanalizacji zewnętrznej (ciśnieniowej)</t>
    </r>
    <r>
      <rPr>
        <sz val="10"/>
        <color indexed="8"/>
        <rFont val="Times New Roman"/>
        <family val="1"/>
      </rPr>
      <t xml:space="preserve"> , elektryfikacja schroniska (wykonanie lini kablowej)</t>
    </r>
  </si>
  <si>
    <t>Schr. PTTK na Przegibku</t>
  </si>
  <si>
    <t>dostosowanie obiektu do wymogów p.poż.</t>
  </si>
  <si>
    <t>wykonanie zbiornika wody - cele p.poż i bytowe</t>
  </si>
  <si>
    <t>wymiana systemu sygnalizacji p.poż.</t>
  </si>
  <si>
    <t xml:space="preserve">stabilizacja osuwiska, zabezpieczenie drogi dojazdowej </t>
  </si>
  <si>
    <t>oczyszczalnia ścieków</t>
  </si>
  <si>
    <t>Schr.PTTK na Hali Boraczej</t>
  </si>
  <si>
    <t>Schr.PTTK na Hali Lipowskiej</t>
  </si>
  <si>
    <t>termomodernizacja, odwodnienie budynku i zagospodarowanie otoczenie</t>
  </si>
  <si>
    <t>Schr. PTTK na Hali Łabowskiej</t>
  </si>
  <si>
    <t>remont kotłowni</t>
  </si>
  <si>
    <t>remont sanitariatów</t>
  </si>
  <si>
    <t>Schr.PTTK "Murowaniec"</t>
  </si>
  <si>
    <t>remont instalacji wod. i c.o.</t>
  </si>
  <si>
    <t>remont pokrycia dachu</t>
  </si>
  <si>
    <t>Razem  inwestycje</t>
  </si>
  <si>
    <t>Schr. PTTK na Krawcowym Wierchu</t>
  </si>
  <si>
    <t>Schr. PTTK na Stożku</t>
  </si>
  <si>
    <t>Schr. PTTK na Błatniej</t>
  </si>
  <si>
    <t>Schr. PTTK na Klimczoku</t>
  </si>
  <si>
    <t>Rezerwa na prace awaryjne, konserwacje</t>
  </si>
  <si>
    <t xml:space="preserve">OGÓŁEM INWESTYCJE I REMONTY                                                              </t>
  </si>
  <si>
    <t>Źródła finansowania ww. zadań ze środków PTTK (w kol. 5 ):</t>
  </si>
  <si>
    <r>
      <t xml:space="preserve">SHiS PTTK w Jeleniej Górze </t>
    </r>
    <r>
      <rPr>
        <sz val="10"/>
        <rFont val="Times New Roman CE"/>
        <family val="1"/>
      </rPr>
      <t>- w tym</t>
    </r>
  </si>
  <si>
    <t>inwestycje</t>
  </si>
  <si>
    <t>remonty</t>
  </si>
  <si>
    <r>
      <t xml:space="preserve">SiH PTTK "KARPATY" w Nowym Sączu </t>
    </r>
    <r>
      <rPr>
        <sz val="10"/>
        <rFont val="Times New Roman CE"/>
        <family val="1"/>
      </rPr>
      <t>- w tym</t>
    </r>
  </si>
  <si>
    <r>
      <t xml:space="preserve">BSiH PTTK w Sanoku </t>
    </r>
    <r>
      <rPr>
        <sz val="10"/>
        <rFont val="Times New Roman CE"/>
        <family val="1"/>
      </rPr>
      <t>- w tym</t>
    </r>
  </si>
  <si>
    <r>
      <t xml:space="preserve">MAZURY PTTK w Olsztynie </t>
    </r>
    <r>
      <rPr>
        <sz val="10"/>
        <rFont val="Times New Roman CE"/>
        <family val="1"/>
      </rPr>
      <t>- w tym</t>
    </r>
  </si>
  <si>
    <r>
      <t xml:space="preserve">Oddział  PTTK w Gorlicach - </t>
    </r>
    <r>
      <rPr>
        <sz val="10"/>
        <rFont val="Times New Roman CE"/>
        <family val="1"/>
      </rPr>
      <t>w tym</t>
    </r>
  </si>
  <si>
    <r>
      <t xml:space="preserve">ZM  PTTK w Warszawie </t>
    </r>
    <r>
      <rPr>
        <sz val="10"/>
        <rFont val="Times New Roman CE"/>
        <family val="1"/>
      </rPr>
      <t>- w tym</t>
    </r>
  </si>
  <si>
    <r>
      <t xml:space="preserve">OZGT  w Krakowie </t>
    </r>
    <r>
      <rPr>
        <sz val="10"/>
        <rFont val="Times New Roman CE"/>
        <family val="1"/>
      </rPr>
      <t>- w tym</t>
    </r>
  </si>
  <si>
    <r>
      <t xml:space="preserve">CFK  PTTK w Łodzi </t>
    </r>
    <r>
      <rPr>
        <sz val="10"/>
        <rFont val="Times New Roman CE"/>
        <family val="1"/>
      </rPr>
      <t>- w tym</t>
    </r>
  </si>
  <si>
    <t xml:space="preserve">       inwestycje</t>
  </si>
  <si>
    <t>SW PTTK Sorkwity</t>
  </si>
  <si>
    <t>SW PTTK Babięta</t>
  </si>
  <si>
    <t xml:space="preserve">OC PTTK Łeba  </t>
  </si>
  <si>
    <t xml:space="preserve">OC PTTK Ukta  </t>
  </si>
  <si>
    <t>Nie planuje się zadań remontowych</t>
  </si>
  <si>
    <t>Źródła finansowania ww. zadań ze środków PTTK (w kol. 5):</t>
  </si>
  <si>
    <t>UZASADNIENIE WYKONANIA ZADANIA:</t>
  </si>
  <si>
    <t>Obiekt</t>
  </si>
  <si>
    <t>Uzasadnienie</t>
  </si>
  <si>
    <t>Źródła finansowania ww. zadań inwestycyjnych ze środków PTTK (w kol. 5):</t>
  </si>
  <si>
    <t xml:space="preserve">Amortyzacja obiektów będących w ewidencji ZM PTTK dzierżawionych przez Spółkę  SiH PTTK Karpaty w Nowym Sączu, planowana na 2021r. </t>
  </si>
  <si>
    <t>ZADANIA  REMONTOWE - OBIEKTY PTTK</t>
  </si>
  <si>
    <t xml:space="preserve">                                      (Wysokość amortyzacji wynosi  447.170 zł., w tym amortyzacja ZM PTTK 441.300 zł., amortyzacja dotacyjna 5.870 zł.)</t>
  </si>
  <si>
    <t>w zł. netto</t>
  </si>
  <si>
    <t>ZADANIA REMONTOWE - OBIEKTY  PTTK</t>
  </si>
  <si>
    <t>Nieruchomość PTTK, ul. Wigury 12a, Łódź</t>
  </si>
  <si>
    <t>OGÓŁEM INWESTYCJE  I REMONTY</t>
  </si>
  <si>
    <t>Środki budżetowe ZG PTTK  (brak amortyzacji - środki trwałe zamortyzowane w całości)</t>
  </si>
  <si>
    <t>DT PTTK Kraków</t>
  </si>
  <si>
    <t>ZADANIA REMONTOWE - OBIEKTY ZG  PTTK</t>
  </si>
  <si>
    <t>remonty bieżące</t>
  </si>
  <si>
    <t xml:space="preserve">Nie planuje się zadań remontowych </t>
  </si>
  <si>
    <t>OGÓŁEM REMONTY I INWESTYCJE</t>
  </si>
  <si>
    <t>Nieruchomość PTTK w Puławach</t>
  </si>
  <si>
    <t xml:space="preserve">Istniejące hydranty nie spełniają obowiązujących przepisów p.poż. w zakresie wydajności (ciśnienia) wody. </t>
  </si>
  <si>
    <t>Schr. PTTK "Orlica" w Szczawnicy</t>
  </si>
  <si>
    <t>Razem  pozostałe  koszty</t>
  </si>
  <si>
    <t>Schr. PTTK "Samotnia"</t>
  </si>
  <si>
    <t>c.  Zadanie konieczne do wykonania ze względu na brak wody w obiekcie . Środki planowane na etap I - dokumentacja formalno-prawna., uzyskanie zgody na eksploatację wód głębinowych na obszarze górniczym- uzdrowiskowym.</t>
  </si>
  <si>
    <t>b.  Zadanie będzie realizowane w korelacji z dotacją MKDNiS  przyznaną na realizację projektu pn. "Schronisko bez barier"  w celu dostosowania obiektu dla potrzeb osób z niepełnosprawnościami.</t>
  </si>
  <si>
    <t xml:space="preserve">W związku ze zidentyfikowaniem uszkodzeń technologii oczyszczania ścieków (rozpad dyfuzorów, brak właściwego napowietrzania) konieczne jest podjecie działań remontowych.  Zaniechanie inwestycji grozi cofnięciem pozwolenia wodno-prawnego na zrzut ścieków do strumienia na terenie KPN. </t>
  </si>
  <si>
    <t>DW PTTK w Św.Katarzynie</t>
  </si>
  <si>
    <t>Ad.7 pkt a - instalację wentylacyjną w pokojach noclegowych należy wykonać zgodnie z obowiązującymi przepisami i zaleceniami SANEPID-u. Ad.7 pkt b  - wymiana pokrycia dachu budynku pralni jest wskazana ze względu na jego nieszczelność i przecieki.</t>
  </si>
  <si>
    <t>Uwagi, wyjaśnienia</t>
  </si>
  <si>
    <t>Zadanie zatwierdzone planem na rok biezący i realizowane na bieżąco.</t>
  </si>
  <si>
    <r>
      <t>wykonanie kanalizacji zewnętrznej (ciśnieniowej)</t>
    </r>
    <r>
      <rPr>
        <sz val="9"/>
        <color indexed="8"/>
        <rFont val="Times New Roman"/>
        <family val="1"/>
      </rPr>
      <t xml:space="preserve"> , elektryfikacja schroniska (wykonanie lini kablowej)</t>
    </r>
  </si>
  <si>
    <t>dostosowanie obiektu do wymogów p.poż. - cd. zadania</t>
  </si>
  <si>
    <t>Schronisko PTTK "Orlica" w Szczawnicy</t>
  </si>
  <si>
    <t>Prace wykonane ale nie rozliczone z Wykonawcą. Prace o charakterze awaryjnym, gwarantujące zachowanie bezpieczeństwa osób i mienia PTTK</t>
  </si>
  <si>
    <t>Studnia głebinowa lub  modernizacja ujęcia wody</t>
  </si>
  <si>
    <t xml:space="preserve">Zabezpieczenie przyziemia i piwnic budynku przed skutkami napływającej wody gruntowej. Poprawa termiki obiektu oraz jego wizerunku zewnętrznego </t>
  </si>
  <si>
    <t>Instalacja kotłowni przestarzała,  obiekt ogrzewa nieszczelny bezklasowy  (wielokrotnie spawany)  kocioł na paliwo stałe.</t>
  </si>
  <si>
    <t>Fatalny stan instalacji. Eliminacja licznych awarii.</t>
  </si>
  <si>
    <t>Konieczność zabezpieczenia scian i posadzek budynku przed degradacją wody gruntowej. Partycypacja w kosztach inwestycji z Gospodarzem obiektu.</t>
  </si>
  <si>
    <t xml:space="preserve">Bacówka PTTK na Maciejowej </t>
  </si>
  <si>
    <t>Zaplecze nie spełnia przepisów Państwowej Inspekcji Sanitarnej -możliwość wyłączenia gastronomii z użytkowania,</t>
  </si>
  <si>
    <t>remont zaplecza gastronomicznego</t>
  </si>
  <si>
    <t xml:space="preserve">Liczne nieszczelności w pokryciu  ze skorodowanego gontu drewnianego dachu. Z uwagi na skorodowane pokrycie z gontu drewnianego - zagrożenie pożarowe.  </t>
  </si>
  <si>
    <t>Współudział finansowy w partycypacji z gospodarzami obiektu. Zły stan budynków gospodarczych, zwiększenie przepustowości oczyszczalni ścieków, zadanie realizowane będzie przy większościowym udziale środków finasowych Gospodarzy obieku.</t>
  </si>
  <si>
    <t>Schr. PTTK na Polanie Chochołowskiej</t>
  </si>
  <si>
    <t xml:space="preserve">Schr. PTTK na Hali Kondratowej </t>
  </si>
  <si>
    <t>Schr. PTTK w Dolinie Pięciu Stawów Polskich</t>
  </si>
  <si>
    <t>Schr. PTTK na Skrzycznem</t>
  </si>
  <si>
    <t>Schr. PTTK na Leskowcu</t>
  </si>
  <si>
    <t>Schr. PTTK "Murowaniec"</t>
  </si>
  <si>
    <t>Okresowe braki wody do celów bytowych utrudnia lub uniemozliwiają prowadzenie działalności co skutkuje złym wpływem na wizerunek obiektu.</t>
  </si>
  <si>
    <t>Bac. PTTK na Maciejowej</t>
  </si>
  <si>
    <t>modernizacja schroniska z uwzględnieniem dostosowania do  wymogów p.poż.</t>
  </si>
  <si>
    <t>Zabezpieczenie przyziemia i piwnic budynku przed skutakami napływającej wody gruntowej.Poprawa termiki obiketu oraz wizerunku zewnętrznego obiektu.</t>
  </si>
  <si>
    <t>Instalacja kotłowni przestarzała,  obiekt ogrzewa nieszczelny bezklasowy nieszczelny (wielokrotnie spawany)  kocioł na paliwo stałe.</t>
  </si>
  <si>
    <t>Schr. PTTK na Jaworzynie Krynickiej</t>
  </si>
  <si>
    <t xml:space="preserve">Ad. 1.a.- instalacja w złym stanie stwarzająca zagrożenie p. pożarowe. Jesteśmy w trakcie sukcesywnej jej wymiany. </t>
  </si>
  <si>
    <t>Ad. 1b. - tarasy i schody wyłączone z użytkowania, stważają zagrożenie bezpieczeństwa dla ludzi, istnieje realna mozliwość uszkodzenia konstrukcji budynku. Rozpoczęcie prc w 2020r.</t>
  </si>
  <si>
    <t>Schr. PTTK "Murowaniec" na Hali Gąsienicowej</t>
  </si>
  <si>
    <t>Dach przerdzewiały i nieszczelny. Konieczność wymiany już prawie niestniejącej izolacji termicznej stropodachu ponieważ jej brak skutkuje okrsowymi przeciekami - skraplającej i kondensującej się pary wodnej pod pokryciem dachu. Należy koniecznie  podnieść standard sanikariatów i pokoi noclegowych oraz poprawić wizerunek schroniska ponieważ nie stanowi on konkurencji dla leżących w bezpośrednim  pobbliżu obiektów - przy górnej stacji kolei gondolowej.</t>
  </si>
  <si>
    <t xml:space="preserve">Camping nr 150 w Ustrzykach Górnych  </t>
  </si>
  <si>
    <t>Bacówka w Jaworcu</t>
  </si>
  <si>
    <t>Bacówka "Pod Honem" w Cisnej</t>
  </si>
  <si>
    <t>Dom Górski w Wetlinie</t>
  </si>
  <si>
    <t>Z uwagi na bezpieczeństwo obiektu i osób przebywających w obiekcie konieczne jest dostosowanie budynku do wymogów ppoż. - kontynuacja prac rozpoczętych w 2020 r.</t>
  </si>
  <si>
    <t>Zaplecze nie spełnia przepisów Państwowej Inspekcji Sanitarnej -możliwość wyłączenia gastronomii z użytkowania.</t>
  </si>
  <si>
    <t>Współudział finansowy w partycypacji z Gospodarzami obiektu. Zły stan budynków gospodarczych, zwiększenie przepustowości oczyszczalni ścieków, zadanie realizowane będzie przy większościowym udziale środków finasowych Gospodarzy obieku.</t>
  </si>
  <si>
    <t>Inwestycja w trakcie realizacji, zadanie realizowane przy dużym wspóludziale środków Gospodarza obieku. Obiekt w złej kondycji technicznej.</t>
  </si>
  <si>
    <t>Kontynuacja prac i rozliczenie poniesionych nakladów na modernizację dróg wewnętrzych - rozliczenie z wykonawcą.</t>
  </si>
  <si>
    <t>Kontynuacja prac i rozliczenie poniesionych nakladow na modernizację domkow typu Szałas - tarasy, schody zewnętrzne.</t>
  </si>
  <si>
    <t>Kontynuacja prac i rozliczenie poniesionych nakladów na modernizację sanitariatów.</t>
  </si>
  <si>
    <t xml:space="preserve">Zadanie zatwierdzone w I etapie planu na rok bieżący, zrealizowane i rozliczone z wykonawcami. </t>
  </si>
  <si>
    <t>Obiekt niedostosowany do obecnie obowiazujących przepisów z zakresu ochrony p.poż. Bezpośrednie zagrożenie Życia i zdrowia ludzi. Potrzeba zabezpieczenia majątku PTTK.  Zadanie zatwierdzone w I etapie planu na rok bieżący.</t>
  </si>
  <si>
    <t>Inwestycja w trakie realizacji. Potrzeba i uzasadnienie jej realizacji było przedmiotem wielu wczesniejszych opracowań i spotkań.  Zadanie zatwierdzone wcześniejszymi decyzjami, realizowane na bieżąco.</t>
  </si>
  <si>
    <t>Prace wykonane, ale nie rozliczone z Wykonawcą. Prace o charakterze awaryjnym, gwarantujące zachowanie bezpieczeństwa osób i mienia PTTK.</t>
  </si>
  <si>
    <t>Zadanie niezbędne dla funkcjonowania schroniska. Realizacja rozpoczęta w roku 2019. Podpisana umowa z wykonawcą.Wstrzymanie realizacji spowoduje unieruchomienie infrastruktury wodno-ściekowej obiektu, a tym samym wyłączenie obiektu z eksploatacji.</t>
  </si>
  <si>
    <t>Inwestycja konieczna dla dalszego funkcjonowania obiektu. Wstrzymanie realizacji spowoduje unieruchomienie schroniska. Podpisana umowa z wykonawcą.</t>
  </si>
  <si>
    <t>Z uwagi na bezpieczeństwo obiektu i osób przebywających w obiekcie konieczne jest dostosowanie budynku do wymogów ppoż.  Zadanie ujete w I etapie planu na br.</t>
  </si>
  <si>
    <t>Obiekt sezonowy modernizowany w latach 1999-2000. Z uwagi na znaczne zużycie i wyeksploatowanie planowane prace mają na celu zapobieżenie dalszemu pogarszaniu się stanu technicznego obiektu oraz doprowadzenie go do stanu odpowiadającego obecnym standardom. Zadanie ujęte w I etapie planu na br.</t>
  </si>
  <si>
    <t>Rozliczenie zrealizowanych i zakończonych w 2020r. robót polegających na budowie 6 domków typu DREWAR-25, ostateczny termin rozliczenia z wykonawcą. Zadanie ujęte w Ietapie planu na br., już rozliczone.</t>
  </si>
  <si>
    <t>a.  Realizacja inwestycji warunkuje udział Dzierżawcy w finansowaniu modernizacji zaplecza kuchennego z równoległym udziałem   środków zewnętrznych oraz spełnienie podstawowych warunków p.poż. Wykonanie zadania chroni przed wyłaczeniem części noclegowej obiektu z eksploatacji. Inwestor posiada podpisaną umowę z wykonawcą. Zadanie ujęte w I etapie planów na br., częściowo rozliczone.</t>
  </si>
  <si>
    <t xml:space="preserve">W związku z przedawnieniem pozwolenia wodnoprawnego na odprowadzenie ścieków deszczowych do Potoku Swelinia,  jesteśmy zobowiązani do uzyskania nowego. Wiąże się to z wykonaniem nowej i dostosowaniem starej instalacji kanalizacji deszczowej do obowiązujących przepisów, zwłaszcza w zakresie ochrony środowiska. Brak sprawnej instalacji i pozwolenia wodnoprawnego może sprzyczynić się do zamknięcia całego obiektu. W związku z tym, że instalacja kanalizacji deszczowej przebiega przez działki nienależące do PTTK wszczęto procedurę uzyskania służebności tego terenu - złożono stosowny wniosek do Wydziału Gospodarki Nieruchomościami Urzedu Miasta Sopotu. </t>
  </si>
  <si>
    <t xml:space="preserve">W dniu 16.09.2020r. podpisana została umowa RPPM.08.04.00-22-0004/20-00 o dofinansowanie projektu: Pomorskie szlaki kajakowe - rzeka Wda pomiędzy Marszałkiem woj. pomorskiego a Dzierżawcą obiektu - Zbigniewem Galińskim. Wartość całkowita 1.077.818,02 zł, przyznana  dotacja 732.083,58 zł (85% kosztów kwalifikowanych), planowane środki PTTK 129.191,23 zł (15% kosztów kwalifikowanych), środki Dzierżawcy 216.543,21 zł.  Zakres prac przewiduje budowę: slipu kajakowego, 10 suszarek kajakowych, promenady wzdłuż linii brzegowej długości 320mb, zejścia do promenady, pomostu żeglarskiego i widokowego, pralni samoobsługowej dla wodniaków oraz remont pomostów istniejących wraz z wyposażeniem w nawe y-bomy, słupki energetyczne i wodne, stanowiska ratownicze. Według ww. Umowy o dofinansowanie termin zakończenia projektu do 31.12.2021r.  Zadanie ujęto w I etapie planu na br.   </t>
  </si>
  <si>
    <t>Z powodu złej jakości wody w obiekcie wydana została Decyzja SANEPID-u z zaleceniami wykonania modernizacji instalacji wodnych.</t>
  </si>
  <si>
    <t xml:space="preserve">Dostosowanie poziomu poddasza bud. muzeum do wymogów przeciwpożarowych - zgodnie z opinią rzeczoznawcy p.poż. Zadanie ujęto w I etapie planu na br.   </t>
  </si>
  <si>
    <r>
      <t>Ad.1 pkt a,</t>
    </r>
    <r>
      <rPr>
        <b/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istniejąca kanalizacja deszczowa znajduje się wewnątrz budynku i jest  bezpośrednio włączona do poziomów  kanalizacychnych, brak jest studzienek burzowych, instalacja 70-letnia z małymi prześwitami rur. W konsekwencji, zwłaszcza przy intensywnych ulewach dochodzi do zapchania instalacji i zalania budynku. Dlatego trzeba rozdzielić te dwie instalacje i wykonać nową zew.                                                                    Ad.1 pkt b, c,  - w związku z modernizacją budynku (części hotelowej oraz części zajmowanej przez ZM PTTK i innych najemców) , który stanowi jedną strefę pożarową cały  obiekt musi być dostosowany do obowiązujących przepisów p.poż. wraz z montażem przepisowych ścianek i drzwi o odpowiedniej odporności ogniowej. Część prac zrealizowano w 2019 r.:  PTTK  w kwocie 34.490,25 zł , dzierżawca w kwocie 42.154,75 zł. Wykonanie prac jest konieczne w celu dopuszczenia budynku do użytkowania. Wykonano instalację wodociągową hydrantową , zamontowano skrzynki hydrantowe HP25.  Ad.1 pkt d - generalny remont klatki po robotach instalacyjnych (czujki, hydranty, klapa dymowa itp.),  prace ogólnobudowlane (tynki, podesty, malowanie ).montaż przepisowej stolarki drzwiowej - drzwi wejściowe (parter).  Ad. 1 pkt. e  - zamkniecie wiat śmietnikowych  poprzez wykonanie i montaż krat z drzwiami umożliwi bezpieczne przechowywanie pojemników oraz prawidłową segregacje odpadów przez dzierżawców budynku.   Ad 1 pkt f-  w związku ze zmiana przekroju rur instalacji hydrantowej  oraz w celu uzyskania zgodnego z normami ciśnienia w instalacji hydrantowej  i wodnej, a przede- wszystkim rozdzielenie instalacji wodnej od p.poż. niezbędne jest wykonanie modernizacji  instalacji i urządzeń w hydroforni  jak montaż systemu piorytetowego, kolektorów,  zaworów, urządzenia do podnoszenia ciśnienia wody (zestaw hydroforowy), przerobienie podwęzła c.o. znajdującego się w pomieszczeniu hydroforni oraz wykonanie prac ogólnobudowlanych  zwłaszcza w zakresie  izolacji ścian   do wymaganej klasy odporności ogniowej.  Zadania 1a- 1e ujęto w I etapie planu na br.                                                                                                                                                                        </t>
    </r>
  </si>
  <si>
    <t>Załącznik nr 1</t>
  </si>
  <si>
    <t>Schr. PTTK na Hali Boraczej</t>
  </si>
  <si>
    <t>Schr. PTTK na Hali Lipowskiej</t>
  </si>
  <si>
    <t>Realizacja projektu dla osób niepełnosprawnych pn."Schronisko bez barier"</t>
  </si>
  <si>
    <t>Zgodnie z wysłanym mailaem w dniu 9.04.br. w tym roku planowana jest realizacja postepowań przetargowych dla  schronisk PTTK na Przehybie i Turbaczu. W zależności (od możliwości) ewentulana ich realizacja. Szacowany koszt zadań to ok 340 000,00zł. Szacowany wkład/ udział własny w jego realizację to ok 180 000,00zł.</t>
  </si>
  <si>
    <t>Instalacja przestarzała i wadliwa. Powtarzające się nieuzasadnione (fałszywe)  alarmy o pozaże skutkują niepotrzebnymi  interwencjami - przyjazdami  PSP bezpośrednio do obiektu.</t>
  </si>
  <si>
    <t xml:space="preserve">będących w ewidencji ZM PTTK, OZGT PTTK i CFK PTTK  </t>
  </si>
  <si>
    <t xml:space="preserve">Schr. PTTK "Nad Małą Łomniczką"    </t>
  </si>
  <si>
    <t>Nieruchomość PTTK w Opolu</t>
  </si>
  <si>
    <t>Razem  inwestycje  poz. 1 - 4</t>
  </si>
  <si>
    <t>Schr. PTTK na Turbaczu</t>
  </si>
  <si>
    <t>OGÓŁEM INWESTYCJE I REMONTY</t>
  </si>
  <si>
    <t>Bacówka PTTK w Bartnem</t>
  </si>
  <si>
    <t>Razem poz. 2</t>
  </si>
  <si>
    <t>Budynek ul. Jagiellońska 6, Kraków</t>
  </si>
  <si>
    <t>DT PTTK Warszawa</t>
  </si>
  <si>
    <t>Przeglądy techniczne wymagane prawem budowlanym (roczny budowlany, elektryczny)</t>
  </si>
  <si>
    <t xml:space="preserve">Camping PTTK nr 150 w Ustrzykach Górnych </t>
  </si>
  <si>
    <t>Schr. PTTK  Morskie Oko</t>
  </si>
  <si>
    <t>Unia Europejska/  KPO/     Polski Ład</t>
  </si>
  <si>
    <t>*</t>
  </si>
  <si>
    <t>remont pokrycia dachu, naprawa kominów, remonont zaplecza sanitarnego</t>
  </si>
  <si>
    <t>Bacówka  "Pod Honem" w Cisnej</t>
  </si>
  <si>
    <t>modernizacja pawilonu sanitarno - noclegowego z kotłownią,  miejsc carawaningowych, wykonanie nawierzchni asfaltowej dróg, chodników, wykonanie oświetlenia całego campingu  -  III etap</t>
  </si>
  <si>
    <t>SW PTTK Zgon</t>
  </si>
  <si>
    <t xml:space="preserve">modernizacja budynku tawerny </t>
  </si>
  <si>
    <t>wymiana pieca c.o. i c.w.</t>
  </si>
  <si>
    <t>osuszenie ścian magazynu na poziomie piwnic, montaż płyt cementowych na ścianach z zachowaniem pustki powietrznej</t>
  </si>
  <si>
    <t>DW PTTK Myślenice</t>
  </si>
  <si>
    <t xml:space="preserve">pozostałe koszty </t>
  </si>
  <si>
    <t xml:space="preserve">OGÓŁEM INWESTYCJE, REMONTY I POZOSTAŁE KOSZTY </t>
  </si>
  <si>
    <t>pozostałe koszty</t>
  </si>
  <si>
    <t>wykonanie instalacji kanalizacji  deszczowej i zbiornika retencyjnego-dokumentacja</t>
  </si>
  <si>
    <t>Zbiorcze zestawienie nakładów inwestycyjno-remontowych ujętych w planach na 2024r.  w obiektach PTTK,</t>
  </si>
  <si>
    <t>Ogółem   2024r.   w tym :</t>
  </si>
  <si>
    <t>termomodernizacja budynku schroniska - Etap V</t>
  </si>
  <si>
    <t>modernizacja budynku schroniska - Etap III</t>
  </si>
  <si>
    <t>Schr. PTTK "Strzecha Akademicka"</t>
  </si>
  <si>
    <t xml:space="preserve">Schr. PTTK "Andrzejówka"    </t>
  </si>
  <si>
    <t>modernizacja dachu budynku schroniska</t>
  </si>
  <si>
    <t>Amortyzacja  obiektów będących w ewidencji ZM PTTK dzierżawionych przez Spółkę SHiS PTTK w Jeleniej Górze, planowana na 2024r.</t>
  </si>
  <si>
    <t>modernizacja instalacji gazowej  i kotłowni</t>
  </si>
  <si>
    <r>
      <t xml:space="preserve">modernizaja łazienek </t>
    </r>
    <r>
      <rPr>
        <sz val="10"/>
        <rFont val="Times New Roman CE"/>
        <family val="0"/>
      </rPr>
      <t xml:space="preserve">ogólnodostępnych </t>
    </r>
    <r>
      <rPr>
        <sz val="10"/>
        <rFont val="Times New Roman CE"/>
        <family val="1"/>
      </rPr>
      <t xml:space="preserve"> na II piętrze</t>
    </r>
  </si>
  <si>
    <t>Środki już poniesione  (przed 2024r.)</t>
  </si>
  <si>
    <t>Ogółem do poniesienia w 2024r.</t>
  </si>
  <si>
    <t>Środki do poniesienia  po 2024r.</t>
  </si>
  <si>
    <t>Plan  zadań inwestycyjno-remontowych na 2024 r. - SHiS PTTK w Jeleniej Górze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</si>
  <si>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2024r. - CFK  PTTK w Łodzi</t>
    </r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</si>
  <si>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2024 r. - Zarząd Majątkiem PTTK w WARSZAWIE</t>
    </r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</si>
  <si>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 xml:space="preserve">na 2024 r. - Oddział  PTTK w Gorlicach </t>
    </r>
  </si>
  <si>
    <t xml:space="preserve">Amortyzacja obiektów będących w ewidencji ZM PTTK dzierżawionych przez Oddział PTTK w Gorlicach, planowana na 2024. </t>
  </si>
  <si>
    <t xml:space="preserve">Amortyzacja obiektów będących w ewidencji ZM PTTK  planowana na 2024r. </t>
  </si>
  <si>
    <r>
      <t>Plan  zadań i</t>
    </r>
    <r>
      <rPr>
        <b/>
        <sz val="12"/>
        <color indexed="8"/>
        <rFont val="Times New Roman CE"/>
        <family val="1"/>
      </rPr>
      <t xml:space="preserve">nwestycyjno-remontowych </t>
    </r>
    <r>
      <rPr>
        <b/>
        <sz val="12"/>
        <rFont val="Times New Roman CE"/>
        <family val="1"/>
      </rPr>
      <t>na 2024r. - OZGT PTTK w Krakowie</t>
    </r>
  </si>
  <si>
    <t>Amortyzacja obiektów będących w ewidencji OZGT PTTK w Krakowie,  planowana na 2024r.</t>
  </si>
  <si>
    <r>
      <t>Plan zadań i</t>
    </r>
    <r>
      <rPr>
        <b/>
        <sz val="12"/>
        <color indexed="8"/>
        <rFont val="Times New Roman CE"/>
        <family val="1"/>
      </rPr>
      <t>nwestycyjno-remontowych</t>
    </r>
    <r>
      <rPr>
        <b/>
        <sz val="12"/>
        <rFont val="Times New Roman CE"/>
        <family val="1"/>
      </rPr>
      <t xml:space="preserve"> na 2024r. - Mazury PTTK w Olsztynie</t>
    </r>
  </si>
  <si>
    <t xml:space="preserve">Amortyzacja obiektów będących w ewidencji ZM PTTK dzierżawionych przez Spółkę Mazury PTTK, planowana na 2024r. </t>
  </si>
  <si>
    <t xml:space="preserve">Plan  zadań inwestycyjno-remontowych na 2024 r. - BSiH  PTTK w Sanoku </t>
  </si>
  <si>
    <t xml:space="preserve">Amortyzacja obiektów będących w ewidencji ZM PTTK dzierżawionych przez Spółkę BSiH PTTK w Sanoku,  planowana na 2024r. </t>
  </si>
  <si>
    <t xml:space="preserve">Plan  zadań inwestycyjno-remontowych na 2024r.- SiH PTTK "Karpaty" w Nowym Sączu                         </t>
  </si>
  <si>
    <t xml:space="preserve">Amortyzacja obiektów będących w ewidencji ZM PTTK dzierżawionych przez Spółkę  SiH PTTK Karpaty w Nowym Sączu, planowana na 2024r. </t>
  </si>
  <si>
    <t>Schr. PTTK  na Leskowcu</t>
  </si>
  <si>
    <t>dostosowanie do wymogów p.poż.</t>
  </si>
  <si>
    <r>
      <t xml:space="preserve">modernizacja zew. instalacji hydrantowej </t>
    </r>
    <r>
      <rPr>
        <sz val="9"/>
        <color indexed="8"/>
        <rFont val="Times New Roman"/>
        <family val="1"/>
      </rPr>
      <t>(zadanie wcześniej  zaakceptowane, a nie wykonane w 2023r.)</t>
    </r>
  </si>
  <si>
    <t>stabilizacja osuwającej się skarpy przy budynku Gazdówki</t>
  </si>
  <si>
    <t>wykonanie studni głebinowej (zadanie wcześniej  zaakceptowane, a nie wykonane w 2023r.)</t>
  </si>
  <si>
    <t>Budynek przy schr. PTTK "Murowaniec" na Hali Gąsienicowej</t>
  </si>
  <si>
    <t>Schr. PTTK na Luboniu Wielkim</t>
  </si>
  <si>
    <t>wykonanie studni, ujęcie wody</t>
  </si>
  <si>
    <t>Rządowy Program Odbud. Zabyt. dotacja Gminy Mieroszów</t>
  </si>
  <si>
    <t xml:space="preserve">Rządowy Program Odbudowy Zabytków </t>
  </si>
  <si>
    <t>Schr. PTTK nad Morskim Okiem</t>
  </si>
  <si>
    <t>remont dachu</t>
  </si>
  <si>
    <t>modernizacja sanitariatów bacówki, wykonanie posadzki w jadalni, wymiana zaworu głównego wody w pomieszczeniu hydroforni, wymiana zbiornika wyrównawczego CO na strychu, oraz modernizacja tarasu przy Bacówce i dostosowanie do wymogów ppoż.</t>
  </si>
  <si>
    <t>modernizacja schodów zewnętrznych do budynku gospodarczego</t>
  </si>
  <si>
    <t xml:space="preserve">Dom Górski  PTTK w Wetlinie </t>
  </si>
  <si>
    <t>modernizacja schodów zewnętrznych prowadzących z Domu Górskiego na Camping nr 154</t>
  </si>
  <si>
    <t xml:space="preserve">Bacówka PTTK "Pod Małą Rawką" </t>
  </si>
  <si>
    <t>Ogółem do poniesienia/  rozliczenia w 2024r.</t>
  </si>
  <si>
    <t>Własnych Spółki *</t>
  </si>
  <si>
    <t>SW PTTK Ukta</t>
  </si>
  <si>
    <t>modernizacja sieci wody ciepłej i zimnej w budynku - Etap I,  inwerntaryzacja kolektorów orz stanu technicznego zaworów wody ciepłej i zimnej</t>
  </si>
  <si>
    <t>Nieruchomość przy  ul. Jagiellońskiej 6, Kraków</t>
  </si>
  <si>
    <t>adaptacja pomieszczeń pod wymiennikownię MPEC (w ramach podłączenia budynku do miejskiej sieci ciepłowniczej)</t>
  </si>
  <si>
    <t>dostosowanie budynku do wymogów p.poż.</t>
  </si>
  <si>
    <t>remont frontów balkonów - szt.4</t>
  </si>
  <si>
    <t>odnowienie elewacji budynku w uzgodnieniu z nadzorem koneratorskim - Etap I , uzgodnienie i dokumentacja</t>
  </si>
  <si>
    <t>remont drzwi wejściowych</t>
  </si>
  <si>
    <t>Schr. PTTK na Przehybie</t>
  </si>
  <si>
    <t xml:space="preserve">modernizacja 2 pokoi biurowych nr 10 i 25, w tym m.in. wymiana podłóg (klepka) malowanie przegród, malowanie stolarki okiennej i drzwiowej </t>
  </si>
  <si>
    <t xml:space="preserve">modernizacja ciągów komunikacyjnych/ lub wykonanie instalacji wentylacyjnej w pokojach noclegowych/ </t>
  </si>
  <si>
    <t>remonty i konserwacje bieżące</t>
  </si>
  <si>
    <t>zakup i montaż wideomonitoringu</t>
  </si>
  <si>
    <t>zakup i montaż  kaloryferów</t>
  </si>
  <si>
    <t>Lp.1, 4, kol. 6 - Inwestycje wykonane w 2023 roku w obiektach będących w ewidencji ZM PTTK dzierżawionych przez Spółkę BSiH w Sanoku, których wykonanie było konieczne do prawidłowego funkcjonowania obiektów, a finansowane ze środków Własnych Spółki z powodu ograniczenia środków z ZM PTTK do wielkości amortyzacji przypadającej na 2023 i 2024 rok. - do rozliczenia amortyzacją 2025 roku</t>
  </si>
  <si>
    <t>2.</t>
  </si>
  <si>
    <t>przebudowa lini energetycznej SN - Etap I  (zakup materiału na I etap ok. 1.5 km- robocizna po stronie Gospodarza obiektu) (zadanie wcześniej  zaakceptowane, a nie wykonane w 2023r.)</t>
  </si>
  <si>
    <t>Rządowy Program Odbudowy Zabytków</t>
  </si>
  <si>
    <t>modernizacja sanitariatu ogólnodostępnego</t>
  </si>
  <si>
    <t>modernizacja domku campingowego typu SZAŁAS - nr 1</t>
  </si>
  <si>
    <t>modernizacja domków campingowych szt. 7</t>
  </si>
  <si>
    <t>Inne źródła:  Dzierżawca</t>
  </si>
  <si>
    <t>modernizacja pomieszczeń  po Pubie Harenda pod przyszly wynajem: demontaż niepotrzebnych elementów wyposażenia, zainstalowanie oświetlenia, częściowa wymiana instalacji: c.o.,elektrycznej, sanitarnej wod.-kan.,- I etap (poziom piwnic i niskiego parteru)</t>
  </si>
  <si>
    <t>d</t>
  </si>
  <si>
    <t>modernizacja pomieszczeń biurowych po byłym dzierżawcy (Direct): malowanie, wymiana podłóg, modernizacja instalacji elektrycznej, instlacji c.o. (piony, gałązki, grzejniki), wod.-kan., doprowadzenie instalacji teletechnicznej, wymiana drzwi (wysoki parter)</t>
  </si>
  <si>
    <t xml:space="preserve">modernizacja pomieszczeń biurowych ZM PTTK w związku z wymianą instalacji  c.o. i grzejników,  w tym m.in. wykonanie podejścia wod.-kan., wymiana podłogi w korytarzu, cyklinowanie i lakierowanie klepki w pokojach, wymiana drzwi, malowanie, włączenie części pokoi  oraz łazienek do pionów wentylacyjnych </t>
  </si>
  <si>
    <t>rozbiórka nieczynnego szachtu kominowego i zbędnych zabudów i urządzeń tech. (np. stary nieczynny zrzut pościeli), uzupełnienie wykuć w stropach, wykonanie pionu wentylacyjnego, prace tynkarskie i malarskie (w części ZM PTTK),</t>
  </si>
  <si>
    <t>moderniuzacja łazienki na poziomie na I piętrze</t>
  </si>
  <si>
    <t xml:space="preserve">Schr. PTTK na Klimczoku </t>
  </si>
  <si>
    <t>naprawa dachu i wymiana stolarki</t>
  </si>
  <si>
    <t>wymiana stolarki budowlanej, remont kominów, remonont pomieszczenia jadalni</t>
  </si>
  <si>
    <t xml:space="preserve">Schr. PTTK na Polanie Chochołowskiej </t>
  </si>
  <si>
    <t>remont zaplecza kuchennego</t>
  </si>
  <si>
    <t>Warszawa, grudzień 2023r.</t>
  </si>
  <si>
    <t>wymiana pokrycia dachowego z dociepleniem połaci dachowej na budynku bacówki oraz wymiana i uzupełnienie omszenia ścian zewnętrznych, wykonanie zadaszenia nad tarasem oraz zabudowa tarasu ETAP II - prace wykończeniowe wewnętrzne w cześci zaplecza kuchennego, na sali restauracyjnej i pokojach na I i II p.</t>
  </si>
  <si>
    <t xml:space="preserve">Amortyzacja obiektów będących w ewidencji ZM PTTK dzierżawionych przez Spółkę BSiH PTTK w Sanoku,  planowana na 2024r., pochodząca od środków trwałych wybudowanych ze środków budżetowych ZG PTTK w ramach projektu współfinansowanego z dotacji NMF </t>
  </si>
  <si>
    <t>Modernizacja instalacji odnawialnych źródeł energii (OZE) wykonanej w ramach projektu zrealizowanego (w 2011r.)  przy udziałe dotacji Norweskiego Mechanizmu Finansowego (NMF)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</si>
</sst>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00\-000"/>
    <numFmt numFmtId="168" formatCode="#,##0;[Red]#,##0"/>
    <numFmt numFmtId="169" formatCode="#,##0.00_ ;\-#,##0.00\ "/>
    <numFmt numFmtId="170" formatCode="#,##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</numFmts>
  <fonts count="118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 CE"/>
      <family val="1"/>
    </font>
    <font>
      <b/>
      <u val="single"/>
      <sz val="10"/>
      <name val="Times New Roman CE"/>
      <family val="0"/>
    </font>
    <font>
      <b/>
      <sz val="12"/>
      <color indexed="39"/>
      <name val="Times New Roman CE"/>
      <family val="1"/>
    </font>
    <font>
      <b/>
      <sz val="10"/>
      <color indexed="39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2"/>
      <color indexed="3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 CE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 CE"/>
      <family val="1"/>
    </font>
    <font>
      <i/>
      <sz val="10"/>
      <name val="Times New Roman CE"/>
      <family val="0"/>
    </font>
    <font>
      <u val="single"/>
      <sz val="10"/>
      <name val="Times New Roman CE"/>
      <family val="1"/>
    </font>
    <font>
      <sz val="11"/>
      <name val="Arial CE"/>
      <family val="0"/>
    </font>
    <font>
      <sz val="10"/>
      <color indexed="8"/>
      <name val="Times New Roman CE"/>
      <family val="1"/>
    </font>
    <font>
      <sz val="9"/>
      <name val="Times New Roman CE"/>
      <family val="1"/>
    </font>
    <font>
      <u val="single"/>
      <sz val="9"/>
      <name val="Times New Roman CE"/>
      <family val="1"/>
    </font>
    <font>
      <b/>
      <sz val="11"/>
      <color indexed="39"/>
      <name val="Times New Roman CE"/>
      <family val="1"/>
    </font>
    <font>
      <sz val="11"/>
      <name val="Times New Roman"/>
      <family val="1"/>
    </font>
    <font>
      <sz val="9.5"/>
      <name val="Times New Roman CE"/>
      <family val="1"/>
    </font>
    <font>
      <sz val="11"/>
      <name val="Times New Roman CE"/>
      <family val="0"/>
    </font>
    <font>
      <u val="single"/>
      <sz val="11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10"/>
      <name val="Arial CE"/>
      <family val="0"/>
    </font>
    <font>
      <b/>
      <sz val="10"/>
      <color indexed="8"/>
      <name val="Times New Roman"/>
      <family val="1"/>
    </font>
    <font>
      <b/>
      <sz val="12"/>
      <color indexed="12"/>
      <name val="Times New Roman CE"/>
      <family val="1"/>
    </font>
    <font>
      <sz val="12"/>
      <color indexed="12"/>
      <name val="Times New Roman CE"/>
      <family val="1"/>
    </font>
    <font>
      <sz val="10"/>
      <color indexed="12"/>
      <name val="Times New Roman CE"/>
      <family val="1"/>
    </font>
    <font>
      <sz val="10"/>
      <color indexed="10"/>
      <name val="Times New Roman CE"/>
      <family val="1"/>
    </font>
    <font>
      <sz val="9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Arial CE"/>
      <family val="0"/>
    </font>
    <font>
      <b/>
      <sz val="10"/>
      <color indexed="48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2B13DF"/>
      <name val="Times New Roman CE"/>
      <family val="1"/>
    </font>
    <font>
      <i/>
      <sz val="10"/>
      <color rgb="FFFF0000"/>
      <name val="Times New Roman"/>
      <family val="1"/>
    </font>
    <font>
      <i/>
      <sz val="10"/>
      <color rgb="FFFF0000"/>
      <name val="Arial CE"/>
      <family val="0"/>
    </font>
    <font>
      <b/>
      <sz val="10"/>
      <color theme="1"/>
      <name val="Times New Roman"/>
      <family val="1"/>
    </font>
    <font>
      <b/>
      <sz val="12"/>
      <color rgb="FF2B13DF"/>
      <name val="Times New Roman CE"/>
      <family val="1"/>
    </font>
    <font>
      <b/>
      <u val="single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2B13DF"/>
      <name val="Times New Roman"/>
      <family val="1"/>
    </font>
    <font>
      <sz val="12"/>
      <color rgb="FF0000FF"/>
      <name val="Times New Roman CE"/>
      <family val="1"/>
    </font>
    <font>
      <b/>
      <sz val="12"/>
      <color rgb="FF0000FF"/>
      <name val="Times New Roman CE"/>
      <family val="1"/>
    </font>
    <font>
      <b/>
      <sz val="10"/>
      <color rgb="FF0000FF"/>
      <name val="Times New Roman CE"/>
      <family val="1"/>
    </font>
    <font>
      <sz val="10"/>
      <color rgb="FF0000FF"/>
      <name val="Times New Roman CE"/>
      <family val="1"/>
    </font>
    <font>
      <sz val="10"/>
      <color rgb="FFFF0000"/>
      <name val="Times New Roman CE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Arial CE"/>
      <family val="0"/>
    </font>
    <font>
      <b/>
      <sz val="10"/>
      <color rgb="FF3333FF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3" applyNumberFormat="0" applyFill="0" applyAlignment="0" applyProtection="0"/>
    <xf numFmtId="0" fontId="83" fillId="29" borderId="4" applyNumberFormat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30" borderId="0" applyNumberFormat="0" applyBorder="0" applyAlignment="0" applyProtection="0"/>
    <xf numFmtId="0" fontId="0" fillId="0" borderId="0">
      <alignment/>
      <protection/>
    </xf>
    <xf numFmtId="0" fontId="88" fillId="0" borderId="0">
      <alignment/>
      <protection/>
    </xf>
    <xf numFmtId="0" fontId="89" fillId="27" borderId="1" applyNumberFormat="0" applyAlignment="0" applyProtection="0"/>
    <xf numFmtId="0" fontId="9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3" fontId="96" fillId="0" borderId="0" xfId="0" applyNumberFormat="1" applyFont="1" applyAlignment="1">
      <alignment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center" vertical="center"/>
    </xf>
    <xf numFmtId="42" fontId="6" fillId="0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1" fillId="33" borderId="18" xfId="0" applyFont="1" applyFill="1" applyBorder="1" applyAlignment="1">
      <alignment horizontal="center" vertical="center" wrapText="1"/>
    </xf>
    <xf numFmtId="3" fontId="16" fillId="33" borderId="19" xfId="0" applyNumberFormat="1" applyFont="1" applyFill="1" applyBorder="1" applyAlignment="1">
      <alignment horizontal="center" vertical="center"/>
    </xf>
    <xf numFmtId="3" fontId="16" fillId="33" borderId="20" xfId="0" applyNumberFormat="1" applyFont="1" applyFill="1" applyBorder="1" applyAlignment="1">
      <alignment horizontal="center" vertical="center"/>
    </xf>
    <xf numFmtId="3" fontId="97" fillId="33" borderId="19" xfId="0" applyNumberFormat="1" applyFont="1" applyFill="1" applyBorder="1" applyAlignment="1">
      <alignment horizontal="center" vertical="center"/>
    </xf>
    <xf numFmtId="3" fontId="97" fillId="33" borderId="2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14" fillId="33" borderId="26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3" fontId="9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96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4" fontId="96" fillId="0" borderId="0" xfId="0" applyNumberFormat="1" applyFont="1" applyAlignment="1">
      <alignment/>
    </xf>
    <xf numFmtId="0" fontId="0" fillId="0" borderId="0" xfId="0" applyFill="1" applyAlignment="1">
      <alignment/>
    </xf>
    <xf numFmtId="3" fontId="18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97" fillId="0" borderId="33" xfId="0" applyNumberFormat="1" applyFont="1" applyFill="1" applyBorder="1" applyAlignment="1">
      <alignment horizontal="center" vertical="center"/>
    </xf>
    <xf numFmtId="3" fontId="98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0" fillId="0" borderId="0" xfId="0" applyFont="1" applyAlignment="1">
      <alignment/>
    </xf>
    <xf numFmtId="0" fontId="100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35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6" fillId="0" borderId="41" xfId="0" applyFont="1" applyFill="1" applyBorder="1" applyAlignment="1">
      <alignment horizontal="left" vertical="center" wrapText="1"/>
    </xf>
    <xf numFmtId="3" fontId="101" fillId="0" borderId="0" xfId="0" applyNumberFormat="1" applyFont="1" applyFill="1" applyBorder="1" applyAlignment="1">
      <alignment horizontal="center" vertical="center" wrapText="1"/>
    </xf>
    <xf numFmtId="3" fontId="9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33" borderId="43" xfId="0" applyFont="1" applyFill="1" applyBorder="1" applyAlignment="1">
      <alignment horizontal="center"/>
    </xf>
    <xf numFmtId="0" fontId="15" fillId="33" borderId="33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5" fillId="33" borderId="44" xfId="0" applyFont="1" applyFill="1" applyBorder="1" applyAlignment="1">
      <alignment/>
    </xf>
    <xf numFmtId="0" fontId="17" fillId="0" borderId="33" xfId="0" applyFont="1" applyFill="1" applyBorder="1" applyAlignment="1">
      <alignment horizontal="left" vertical="center" wrapText="1"/>
    </xf>
    <xf numFmtId="3" fontId="6" fillId="0" borderId="45" xfId="0" applyNumberFormat="1" applyFont="1" applyFill="1" applyBorder="1" applyAlignment="1">
      <alignment horizontal="center" vertical="center"/>
    </xf>
    <xf numFmtId="3" fontId="96" fillId="0" borderId="46" xfId="0" applyNumberFormat="1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left" vertical="center" wrapText="1"/>
    </xf>
    <xf numFmtId="0" fontId="2" fillId="0" borderId="47" xfId="0" applyFont="1" applyBorder="1" applyAlignment="1">
      <alignment vertical="top" wrapText="1"/>
    </xf>
    <xf numFmtId="3" fontId="2" fillId="0" borderId="47" xfId="0" applyNumberFormat="1" applyFont="1" applyBorder="1" applyAlignment="1">
      <alignment horizontal="center" vertical="center"/>
    </xf>
    <xf numFmtId="3" fontId="11" fillId="33" borderId="18" xfId="0" applyNumberFormat="1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3" fontId="22" fillId="33" borderId="19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2" fillId="0" borderId="3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100" fillId="0" borderId="34" xfId="0" applyFont="1" applyFill="1" applyBorder="1" applyAlignment="1">
      <alignment horizontal="center" vertical="center"/>
    </xf>
    <xf numFmtId="0" fontId="102" fillId="0" borderId="12" xfId="53" applyFont="1" applyFill="1" applyBorder="1">
      <alignment/>
      <protection/>
    </xf>
    <xf numFmtId="0" fontId="100" fillId="0" borderId="14" xfId="0" applyFont="1" applyFill="1" applyBorder="1" applyAlignment="1">
      <alignment horizontal="center" vertical="center"/>
    </xf>
    <xf numFmtId="3" fontId="6" fillId="0" borderId="12" xfId="44" applyNumberFormat="1" applyFont="1" applyFill="1" applyBorder="1" applyAlignment="1">
      <alignment horizontal="center" vertical="center"/>
    </xf>
    <xf numFmtId="3" fontId="103" fillId="0" borderId="12" xfId="44" applyNumberFormat="1" applyFont="1" applyFill="1" applyBorder="1" applyAlignment="1">
      <alignment horizontal="center" vertical="center"/>
    </xf>
    <xf numFmtId="0" fontId="103" fillId="0" borderId="12" xfId="53" applyFont="1" applyFill="1" applyBorder="1">
      <alignment/>
      <protection/>
    </xf>
    <xf numFmtId="0" fontId="100" fillId="0" borderId="11" xfId="0" applyFont="1" applyFill="1" applyBorder="1" applyAlignment="1">
      <alignment horizontal="center" vertical="center"/>
    </xf>
    <xf numFmtId="0" fontId="100" fillId="0" borderId="14" xfId="0" applyFont="1" applyFill="1" applyBorder="1" applyAlignment="1">
      <alignment horizontal="right" vertical="center"/>
    </xf>
    <xf numFmtId="0" fontId="103" fillId="0" borderId="27" xfId="53" applyFont="1" applyFill="1" applyBorder="1">
      <alignment/>
      <protection/>
    </xf>
    <xf numFmtId="3" fontId="103" fillId="0" borderId="27" xfId="44" applyNumberFormat="1" applyFont="1" applyFill="1" applyBorder="1" applyAlignment="1">
      <alignment horizontal="center" vertical="center"/>
    </xf>
    <xf numFmtId="0" fontId="102" fillId="0" borderId="0" xfId="53" applyFont="1" applyFill="1" applyBorder="1">
      <alignment/>
      <protection/>
    </xf>
    <xf numFmtId="3" fontId="96" fillId="0" borderId="12" xfId="44" applyNumberFormat="1" applyFont="1" applyFill="1" applyBorder="1" applyAlignment="1">
      <alignment horizontal="center" vertical="center"/>
    </xf>
    <xf numFmtId="0" fontId="103" fillId="0" borderId="41" xfId="53" applyFont="1" applyFill="1" applyBorder="1">
      <alignment/>
      <protection/>
    </xf>
    <xf numFmtId="0" fontId="103" fillId="0" borderId="30" xfId="53" applyFont="1" applyFill="1" applyBorder="1">
      <alignment/>
      <protection/>
    </xf>
    <xf numFmtId="0" fontId="102" fillId="0" borderId="0" xfId="0" applyFont="1" applyFill="1" applyBorder="1" applyAlignment="1">
      <alignment/>
    </xf>
    <xf numFmtId="3" fontId="6" fillId="0" borderId="32" xfId="44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26" fillId="0" borderId="0" xfId="44" applyFont="1" applyBorder="1" applyAlignment="1">
      <alignment/>
    </xf>
    <xf numFmtId="0" fontId="103" fillId="0" borderId="30" xfId="53" applyFont="1" applyFill="1" applyBorder="1" applyAlignment="1">
      <alignment wrapText="1"/>
      <protection/>
    </xf>
    <xf numFmtId="0" fontId="24" fillId="0" borderId="27" xfId="0" applyFont="1" applyFill="1" applyBorder="1" applyAlignment="1">
      <alignment/>
    </xf>
    <xf numFmtId="0" fontId="102" fillId="0" borderId="29" xfId="53" applyFont="1" applyFill="1" applyBorder="1">
      <alignment/>
      <protection/>
    </xf>
    <xf numFmtId="3" fontId="103" fillId="0" borderId="28" xfId="44" applyNumberFormat="1" applyFont="1" applyFill="1" applyBorder="1" applyAlignment="1">
      <alignment horizontal="center" vertical="center"/>
    </xf>
    <xf numFmtId="3" fontId="103" fillId="0" borderId="13" xfId="44" applyNumberFormat="1" applyFont="1" applyFill="1" applyBorder="1" applyAlignment="1">
      <alignment horizontal="center" vertical="center"/>
    </xf>
    <xf numFmtId="0" fontId="103" fillId="0" borderId="27" xfId="53" applyFont="1" applyFill="1" applyBorder="1" applyAlignment="1">
      <alignment wrapText="1"/>
      <protection/>
    </xf>
    <xf numFmtId="0" fontId="23" fillId="0" borderId="29" xfId="0" applyFont="1" applyFill="1" applyBorder="1" applyAlignment="1">
      <alignment/>
    </xf>
    <xf numFmtId="3" fontId="104" fillId="33" borderId="19" xfId="0" applyNumberFormat="1" applyFont="1" applyFill="1" applyBorder="1" applyAlignment="1">
      <alignment horizontal="center" vertical="center"/>
    </xf>
    <xf numFmtId="3" fontId="104" fillId="33" borderId="20" xfId="0" applyNumberFormat="1" applyFont="1" applyFill="1" applyBorder="1" applyAlignment="1">
      <alignment horizontal="center" vertical="center"/>
    </xf>
    <xf numFmtId="3" fontId="15" fillId="33" borderId="16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3" fontId="6" fillId="0" borderId="27" xfId="44" applyNumberFormat="1" applyFont="1" applyFill="1" applyBorder="1" applyAlignment="1">
      <alignment horizontal="center" vertical="center"/>
    </xf>
    <xf numFmtId="3" fontId="6" fillId="0" borderId="0" xfId="44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6" fillId="33" borderId="18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6" fillId="33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1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9" fillId="0" borderId="31" xfId="0" applyFont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5" fillId="0" borderId="14" xfId="0" applyFont="1" applyBorder="1" applyAlignment="1">
      <alignment horizontal="center" vertical="top"/>
    </xf>
    <xf numFmtId="0" fontId="2" fillId="0" borderId="41" xfId="0" applyFont="1" applyBorder="1" applyAlignment="1">
      <alignment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/>
    </xf>
    <xf numFmtId="3" fontId="5" fillId="0" borderId="53" xfId="0" applyNumberFormat="1" applyFont="1" applyBorder="1" applyAlignment="1">
      <alignment horizontal="left" vertical="center"/>
    </xf>
    <xf numFmtId="0" fontId="5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5" fillId="0" borderId="43" xfId="0" applyFont="1" applyBorder="1" applyAlignment="1">
      <alignment horizontal="center"/>
    </xf>
    <xf numFmtId="0" fontId="5" fillId="0" borderId="53" xfId="0" applyFont="1" applyBorder="1" applyAlignment="1">
      <alignment/>
    </xf>
    <xf numFmtId="0" fontId="5" fillId="0" borderId="50" xfId="0" applyFont="1" applyBorder="1" applyAlignment="1">
      <alignment horizontal="center"/>
    </xf>
    <xf numFmtId="3" fontId="5" fillId="0" borderId="45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2" fillId="0" borderId="44" xfId="0" applyFont="1" applyBorder="1" applyAlignment="1">
      <alignment/>
    </xf>
    <xf numFmtId="0" fontId="1" fillId="34" borderId="48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0" fontId="1" fillId="34" borderId="21" xfId="0" applyFont="1" applyFill="1" applyBorder="1" applyAlignment="1">
      <alignment horizontal="right"/>
    </xf>
    <xf numFmtId="0" fontId="1" fillId="34" borderId="34" xfId="0" applyFont="1" applyFill="1" applyBorder="1" applyAlignment="1">
      <alignment horizontal="right"/>
    </xf>
    <xf numFmtId="0" fontId="1" fillId="34" borderId="55" xfId="0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vertical="top"/>
    </xf>
    <xf numFmtId="0" fontId="105" fillId="33" borderId="18" xfId="0" applyFont="1" applyFill="1" applyBorder="1" applyAlignment="1">
      <alignment horizontal="center"/>
    </xf>
    <xf numFmtId="0" fontId="106" fillId="33" borderId="56" xfId="0" applyFont="1" applyFill="1" applyBorder="1" applyAlignment="1">
      <alignment horizontal="center" vertical="center" wrapText="1"/>
    </xf>
    <xf numFmtId="3" fontId="107" fillId="33" borderId="19" xfId="0" applyNumberFormat="1" applyFont="1" applyFill="1" applyBorder="1" applyAlignment="1">
      <alignment horizontal="center" vertical="center"/>
    </xf>
    <xf numFmtId="3" fontId="107" fillId="33" borderId="26" xfId="0" applyNumberFormat="1" applyFont="1" applyFill="1" applyBorder="1" applyAlignment="1">
      <alignment horizontal="center" vertical="center"/>
    </xf>
    <xf numFmtId="3" fontId="107" fillId="33" borderId="20" xfId="0" applyNumberFormat="1" applyFont="1" applyFill="1" applyBorder="1" applyAlignment="1">
      <alignment horizontal="center" vertical="center"/>
    </xf>
    <xf numFmtId="0" fontId="108" fillId="33" borderId="18" xfId="0" applyFont="1" applyFill="1" applyBorder="1" applyAlignment="1">
      <alignment horizontal="center"/>
    </xf>
    <xf numFmtId="0" fontId="106" fillId="33" borderId="15" xfId="0" applyFont="1" applyFill="1" applyBorder="1" applyAlignment="1">
      <alignment horizontal="center" vertical="center" wrapText="1"/>
    </xf>
    <xf numFmtId="3" fontId="107" fillId="33" borderId="15" xfId="0" applyNumberFormat="1" applyFont="1" applyFill="1" applyBorder="1" applyAlignment="1">
      <alignment horizontal="center" vertical="center"/>
    </xf>
    <xf numFmtId="0" fontId="107" fillId="33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/>
    </xf>
    <xf numFmtId="0" fontId="2" fillId="0" borderId="27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40" xfId="0" applyFont="1" applyBorder="1" applyAlignment="1">
      <alignment horizontal="left"/>
    </xf>
    <xf numFmtId="0" fontId="33" fillId="0" borderId="12" xfId="0" applyFont="1" applyBorder="1" applyAlignment="1">
      <alignment horizontal="left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2" fillId="33" borderId="2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left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9" fillId="0" borderId="0" xfId="0" applyFont="1" applyFill="1" applyAlignment="1">
      <alignment horizontal="center"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/>
    </xf>
    <xf numFmtId="0" fontId="2" fillId="0" borderId="27" xfId="0" applyFont="1" applyBorder="1" applyAlignment="1">
      <alignment wrapText="1"/>
    </xf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109" fillId="0" borderId="0" xfId="0" applyFont="1" applyAlignment="1">
      <alignment/>
    </xf>
    <xf numFmtId="0" fontId="110" fillId="0" borderId="0" xfId="0" applyFont="1" applyAlignment="1">
      <alignment vertical="top"/>
    </xf>
    <xf numFmtId="3" fontId="18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Alignment="1">
      <alignment horizontal="right" vertical="top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/>
    </xf>
    <xf numFmtId="0" fontId="29" fillId="0" borderId="0" xfId="0" applyFont="1" applyBorder="1" applyAlignment="1">
      <alignment wrapText="1"/>
    </xf>
    <xf numFmtId="0" fontId="31" fillId="0" borderId="0" xfId="0" applyFont="1" applyAlignment="1">
      <alignment/>
    </xf>
    <xf numFmtId="3" fontId="109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5" fillId="33" borderId="2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0" xfId="0" applyFont="1" applyBorder="1" applyAlignment="1">
      <alignment vertical="center"/>
    </xf>
    <xf numFmtId="0" fontId="9" fillId="0" borderId="29" xfId="0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42" xfId="0" applyFont="1" applyBorder="1" applyAlignment="1">
      <alignment vertical="center"/>
    </xf>
    <xf numFmtId="0" fontId="2" fillId="0" borderId="42" xfId="0" applyFont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33" borderId="18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11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3" fontId="96" fillId="0" borderId="0" xfId="0" applyNumberFormat="1" applyFont="1" applyAlignment="1">
      <alignment vertical="top"/>
    </xf>
    <xf numFmtId="3" fontId="2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top"/>
    </xf>
    <xf numFmtId="0" fontId="13" fillId="33" borderId="18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0" fillId="0" borderId="0" xfId="0" applyBorder="1" applyAlignment="1">
      <alignment/>
    </xf>
    <xf numFmtId="3" fontId="96" fillId="0" borderId="0" xfId="0" applyNumberFormat="1" applyFont="1" applyAlignment="1">
      <alignment horizontal="right"/>
    </xf>
    <xf numFmtId="0" fontId="109" fillId="0" borderId="0" xfId="0" applyFont="1" applyBorder="1" applyAlignment="1">
      <alignment/>
    </xf>
    <xf numFmtId="0" fontId="2" fillId="0" borderId="22" xfId="0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0" fontId="2" fillId="0" borderId="0" xfId="53" applyFont="1">
      <alignment/>
      <protection/>
    </xf>
    <xf numFmtId="3" fontId="99" fillId="0" borderId="0" xfId="0" applyNumberFormat="1" applyFont="1" applyAlignment="1">
      <alignment vertical="center"/>
    </xf>
    <xf numFmtId="0" fontId="6" fillId="0" borderId="22" xfId="0" applyFont="1" applyFill="1" applyBorder="1" applyAlignment="1">
      <alignment horizontal="left" vertical="top" wrapText="1"/>
    </xf>
    <xf numFmtId="3" fontId="111" fillId="0" borderId="0" xfId="0" applyNumberFormat="1" applyFont="1" applyFill="1" applyBorder="1" applyAlignment="1">
      <alignment horizontal="left" vertical="center"/>
    </xf>
    <xf numFmtId="3" fontId="111" fillId="0" borderId="0" xfId="0" applyNumberFormat="1" applyFont="1" applyFill="1" applyBorder="1" applyAlignment="1">
      <alignment vertical="center"/>
    </xf>
    <xf numFmtId="0" fontId="112" fillId="0" borderId="0" xfId="0" applyFont="1" applyAlignment="1">
      <alignment/>
    </xf>
    <xf numFmtId="0" fontId="38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left" vertical="center" wrapText="1"/>
    </xf>
    <xf numFmtId="3" fontId="15" fillId="0" borderId="4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5" fillId="33" borderId="25" xfId="0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right" vertical="center"/>
    </xf>
    <xf numFmtId="3" fontId="6" fillId="0" borderId="5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top"/>
    </xf>
    <xf numFmtId="0" fontId="6" fillId="0" borderId="29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right" vertical="top"/>
    </xf>
    <xf numFmtId="0" fontId="6" fillId="0" borderId="27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0" fillId="0" borderId="43" xfId="0" applyFont="1" applyBorder="1" applyAlignment="1">
      <alignment/>
    </xf>
    <xf numFmtId="0" fontId="20" fillId="0" borderId="49" xfId="0" applyFont="1" applyBorder="1" applyAlignment="1">
      <alignment horizontal="left" vertical="center" wrapText="1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1" xfId="0" applyFont="1" applyBorder="1" applyAlignment="1">
      <alignment horizontal="center" vertical="top"/>
    </xf>
    <xf numFmtId="0" fontId="20" fillId="0" borderId="51" xfId="0" applyFont="1" applyBorder="1" applyAlignment="1">
      <alignment horizontal="center" vertical="top" wrapText="1"/>
    </xf>
    <xf numFmtId="0" fontId="20" fillId="0" borderId="38" xfId="0" applyFont="1" applyBorder="1" applyAlignment="1">
      <alignment horizontal="center" vertical="center"/>
    </xf>
    <xf numFmtId="0" fontId="26" fillId="0" borderId="58" xfId="0" applyFont="1" applyBorder="1" applyAlignment="1">
      <alignment vertical="center" wrapText="1"/>
    </xf>
    <xf numFmtId="0" fontId="39" fillId="33" borderId="16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0" fontId="113" fillId="4" borderId="34" xfId="0" applyFont="1" applyFill="1" applyBorder="1" applyAlignment="1">
      <alignment horizontal="center" vertical="center"/>
    </xf>
    <xf numFmtId="0" fontId="114" fillId="4" borderId="12" xfId="53" applyFont="1" applyFill="1" applyBorder="1">
      <alignment/>
      <protection/>
    </xf>
    <xf numFmtId="0" fontId="113" fillId="4" borderId="14" xfId="0" applyFont="1" applyFill="1" applyBorder="1" applyAlignment="1">
      <alignment horizontal="center" vertical="center"/>
    </xf>
    <xf numFmtId="0" fontId="110" fillId="4" borderId="30" xfId="53" applyFont="1" applyFill="1" applyBorder="1" applyAlignment="1">
      <alignment wrapText="1"/>
      <protection/>
    </xf>
    <xf numFmtId="0" fontId="113" fillId="7" borderId="34" xfId="0" applyFont="1" applyFill="1" applyBorder="1" applyAlignment="1">
      <alignment horizontal="center" vertical="center"/>
    </xf>
    <xf numFmtId="0" fontId="114" fillId="7" borderId="0" xfId="53" applyFont="1" applyFill="1" applyBorder="1">
      <alignment/>
      <protection/>
    </xf>
    <xf numFmtId="0" fontId="113" fillId="7" borderId="14" xfId="0" applyFont="1" applyFill="1" applyBorder="1" applyAlignment="1">
      <alignment horizontal="center" vertical="center"/>
    </xf>
    <xf numFmtId="0" fontId="110" fillId="7" borderId="30" xfId="53" applyFont="1" applyFill="1" applyBorder="1" applyAlignment="1">
      <alignment wrapText="1"/>
      <protection/>
    </xf>
    <xf numFmtId="0" fontId="113" fillId="35" borderId="34" xfId="0" applyFont="1" applyFill="1" applyBorder="1" applyAlignment="1">
      <alignment horizontal="center" vertical="center"/>
    </xf>
    <xf numFmtId="0" fontId="113" fillId="35" borderId="14" xfId="0" applyFont="1" applyFill="1" applyBorder="1" applyAlignment="1">
      <alignment horizontal="center" vertical="center"/>
    </xf>
    <xf numFmtId="0" fontId="113" fillId="35" borderId="11" xfId="0" applyFont="1" applyFill="1" applyBorder="1" applyAlignment="1">
      <alignment horizontal="center" vertical="center"/>
    </xf>
    <xf numFmtId="0" fontId="114" fillId="35" borderId="29" xfId="53" applyFont="1" applyFill="1" applyBorder="1">
      <alignment/>
      <protection/>
    </xf>
    <xf numFmtId="0" fontId="20" fillId="0" borderId="58" xfId="0" applyFont="1" applyBorder="1" applyAlignment="1">
      <alignment horizontal="center" vertical="center" wrapText="1"/>
    </xf>
    <xf numFmtId="0" fontId="113" fillId="0" borderId="34" xfId="0" applyFont="1" applyBorder="1" applyAlignment="1">
      <alignment horizontal="center" vertical="center"/>
    </xf>
    <xf numFmtId="0" fontId="114" fillId="0" borderId="0" xfId="0" applyFont="1" applyBorder="1" applyAlignment="1">
      <alignment wrapText="1"/>
    </xf>
    <xf numFmtId="0" fontId="113" fillId="0" borderId="14" xfId="0" applyFont="1" applyBorder="1" applyAlignment="1">
      <alignment horizontal="center" vertical="center"/>
    </xf>
    <xf numFmtId="0" fontId="110" fillId="0" borderId="41" xfId="0" applyFont="1" applyBorder="1" applyAlignment="1">
      <alignment wrapText="1"/>
    </xf>
    <xf numFmtId="0" fontId="113" fillId="0" borderId="11" xfId="0" applyFont="1" applyBorder="1" applyAlignment="1">
      <alignment horizontal="center" vertical="center"/>
    </xf>
    <xf numFmtId="0" fontId="114" fillId="0" borderId="31" xfId="0" applyFont="1" applyBorder="1" applyAlignment="1">
      <alignment/>
    </xf>
    <xf numFmtId="0" fontId="110" fillId="0" borderId="41" xfId="0" applyFont="1" applyBorder="1" applyAlignment="1">
      <alignment/>
    </xf>
    <xf numFmtId="0" fontId="114" fillId="0" borderId="31" xfId="0" applyFont="1" applyBorder="1" applyAlignment="1">
      <alignment wrapText="1"/>
    </xf>
    <xf numFmtId="0" fontId="26" fillId="0" borderId="59" xfId="0" applyFont="1" applyBorder="1" applyAlignment="1">
      <alignment/>
    </xf>
    <xf numFmtId="0" fontId="26" fillId="0" borderId="41" xfId="0" applyFont="1" applyBorder="1" applyAlignment="1">
      <alignment/>
    </xf>
    <xf numFmtId="0" fontId="113" fillId="35" borderId="14" xfId="0" applyFont="1" applyFill="1" applyBorder="1" applyAlignment="1">
      <alignment horizontal="right" vertical="center"/>
    </xf>
    <xf numFmtId="0" fontId="110" fillId="35" borderId="41" xfId="0" applyFont="1" applyFill="1" applyBorder="1" applyAlignment="1">
      <alignment vertical="center" wrapText="1"/>
    </xf>
    <xf numFmtId="0" fontId="114" fillId="35" borderId="31" xfId="0" applyFont="1" applyFill="1" applyBorder="1" applyAlignment="1">
      <alignment/>
    </xf>
    <xf numFmtId="0" fontId="110" fillId="35" borderId="41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32" fillId="0" borderId="0" xfId="0" applyFont="1" applyAlignment="1">
      <alignment horizontal="right"/>
    </xf>
    <xf numFmtId="3" fontId="20" fillId="0" borderId="0" xfId="0" applyNumberFormat="1" applyFont="1" applyAlignment="1">
      <alignment vertical="top"/>
    </xf>
    <xf numFmtId="0" fontId="26" fillId="0" borderId="34" xfId="0" applyFont="1" applyBorder="1" applyAlignment="1">
      <alignment horizontal="center" vertical="center" wrapText="1"/>
    </xf>
    <xf numFmtId="0" fontId="110" fillId="35" borderId="12" xfId="53" applyFont="1" applyFill="1" applyBorder="1">
      <alignment/>
      <protection/>
    </xf>
    <xf numFmtId="0" fontId="6" fillId="0" borderId="27" xfId="0" applyFont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103" fillId="0" borderId="31" xfId="53" applyFont="1" applyFill="1" applyBorder="1">
      <alignment/>
      <protection/>
    </xf>
    <xf numFmtId="0" fontId="6" fillId="0" borderId="0" xfId="0" applyFont="1" applyBorder="1" applyAlignment="1">
      <alignment horizontal="center" vertical="top"/>
    </xf>
    <xf numFmtId="3" fontId="35" fillId="33" borderId="22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23" fillId="0" borderId="12" xfId="0" applyFont="1" applyFill="1" applyBorder="1" applyAlignment="1">
      <alignment/>
    </xf>
    <xf numFmtId="0" fontId="6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/>
    </xf>
    <xf numFmtId="0" fontId="20" fillId="0" borderId="31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115" fillId="0" borderId="0" xfId="0" applyFont="1" applyAlignment="1">
      <alignment/>
    </xf>
    <xf numFmtId="0" fontId="6" fillId="0" borderId="29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35" borderId="22" xfId="0" applyFont="1" applyFill="1" applyBorder="1" applyAlignment="1">
      <alignment horizontal="left" vertical="top" wrapText="1"/>
    </xf>
    <xf numFmtId="0" fontId="6" fillId="35" borderId="22" xfId="0" applyFont="1" applyFill="1" applyBorder="1" applyAlignment="1">
      <alignment horizontal="left" vertical="top"/>
    </xf>
    <xf numFmtId="0" fontId="6" fillId="0" borderId="22" xfId="53" applyFont="1" applyFill="1" applyBorder="1" applyAlignment="1">
      <alignment vertical="top"/>
      <protection/>
    </xf>
    <xf numFmtId="0" fontId="6" fillId="0" borderId="12" xfId="53" applyFont="1" applyFill="1" applyBorder="1" applyAlignment="1">
      <alignment vertical="top"/>
      <protection/>
    </xf>
    <xf numFmtId="0" fontId="6" fillId="0" borderId="22" xfId="0" applyFont="1" applyFill="1" applyBorder="1" applyAlignment="1">
      <alignment vertical="top"/>
    </xf>
    <xf numFmtId="0" fontId="6" fillId="0" borderId="27" xfId="53" applyFont="1" applyFill="1" applyBorder="1" applyAlignment="1">
      <alignment vertical="top"/>
      <protection/>
    </xf>
    <xf numFmtId="3" fontId="0" fillId="0" borderId="0" xfId="0" applyNumberForma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3" fontId="116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103" fillId="0" borderId="27" xfId="44" applyNumberFormat="1" applyFont="1" applyBorder="1" applyAlignment="1">
      <alignment horizontal="center" vertical="center"/>
    </xf>
    <xf numFmtId="0" fontId="102" fillId="0" borderId="31" xfId="0" applyFont="1" applyBorder="1" applyAlignment="1">
      <alignment wrapText="1"/>
    </xf>
    <xf numFmtId="0" fontId="6" fillId="0" borderId="22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60" xfId="0" applyNumberFormat="1" applyFont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102" fillId="0" borderId="12" xfId="53" applyFont="1" applyFill="1" applyBorder="1" applyAlignment="1">
      <alignment wrapText="1"/>
      <protection/>
    </xf>
    <xf numFmtId="0" fontId="26" fillId="0" borderId="0" xfId="0" applyFont="1" applyBorder="1" applyAlignment="1">
      <alignment horizontal="center" vertical="center" wrapText="1"/>
    </xf>
    <xf numFmtId="0" fontId="114" fillId="35" borderId="0" xfId="0" applyFont="1" applyFill="1" applyBorder="1" applyAlignment="1">
      <alignment/>
    </xf>
    <xf numFmtId="0" fontId="6" fillId="0" borderId="27" xfId="0" applyFont="1" applyFill="1" applyBorder="1" applyAlignment="1">
      <alignment wrapText="1"/>
    </xf>
    <xf numFmtId="0" fontId="113" fillId="35" borderId="50" xfId="0" applyFont="1" applyFill="1" applyBorder="1" applyAlignment="1">
      <alignment horizontal="center" vertical="center"/>
    </xf>
    <xf numFmtId="0" fontId="114" fillId="35" borderId="61" xfId="53" applyFont="1" applyFill="1" applyBorder="1">
      <alignment/>
      <protection/>
    </xf>
    <xf numFmtId="0" fontId="7" fillId="0" borderId="34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/>
    </xf>
    <xf numFmtId="0" fontId="2" fillId="0" borderId="62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3" fontId="6" fillId="0" borderId="63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100" fillId="0" borderId="14" xfId="0" applyFont="1" applyFill="1" applyBorder="1" applyAlignment="1">
      <alignment horizontal="right" vertical="top"/>
    </xf>
    <xf numFmtId="3" fontId="6" fillId="0" borderId="0" xfId="0" applyNumberFormat="1" applyFont="1" applyAlignment="1">
      <alignment horizontal="right"/>
    </xf>
    <xf numFmtId="0" fontId="2" fillId="0" borderId="41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center" vertical="center" wrapText="1"/>
    </xf>
    <xf numFmtId="0" fontId="110" fillId="4" borderId="0" xfId="53" applyFont="1" applyFill="1" applyBorder="1" applyAlignment="1">
      <alignment wrapText="1"/>
      <protection/>
    </xf>
    <xf numFmtId="0" fontId="17" fillId="0" borderId="12" xfId="0" applyFont="1" applyFill="1" applyBorder="1" applyAlignment="1">
      <alignment wrapText="1"/>
    </xf>
    <xf numFmtId="3" fontId="96" fillId="0" borderId="13" xfId="44" applyNumberFormat="1" applyFont="1" applyFill="1" applyBorder="1" applyAlignment="1">
      <alignment horizontal="center" vertical="center"/>
    </xf>
    <xf numFmtId="3" fontId="103" fillId="0" borderId="47" xfId="44" applyNumberFormat="1" applyFont="1" applyFill="1" applyBorder="1" applyAlignment="1">
      <alignment horizontal="center" vertical="center"/>
    </xf>
    <xf numFmtId="3" fontId="103" fillId="0" borderId="24" xfId="44" applyNumberFormat="1" applyFont="1" applyFill="1" applyBorder="1" applyAlignment="1">
      <alignment horizontal="center" vertical="center"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66" xfId="0" applyNumberFormat="1" applyFont="1" applyFill="1" applyBorder="1" applyAlignment="1">
      <alignment horizontal="center" vertical="center"/>
    </xf>
    <xf numFmtId="3" fontId="97" fillId="33" borderId="2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16" fillId="33" borderId="26" xfId="0" applyNumberFormat="1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vertical="top" wrapText="1"/>
    </xf>
    <xf numFmtId="0" fontId="103" fillId="0" borderId="27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5" fillId="0" borderId="34" xfId="0" applyFont="1" applyBorder="1" applyAlignment="1">
      <alignment horizontal="center"/>
    </xf>
    <xf numFmtId="0" fontId="2" fillId="0" borderId="27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/>
    </xf>
    <xf numFmtId="3" fontId="6" fillId="0" borderId="29" xfId="44" applyNumberFormat="1" applyFont="1" applyFill="1" applyBorder="1" applyAlignment="1">
      <alignment horizontal="center" vertical="center"/>
    </xf>
    <xf numFmtId="3" fontId="103" fillId="0" borderId="29" xfId="44" applyNumberFormat="1" applyFont="1" applyFill="1" applyBorder="1" applyAlignment="1">
      <alignment horizontal="center" vertical="center"/>
    </xf>
    <xf numFmtId="0" fontId="100" fillId="0" borderId="34" xfId="0" applyFont="1" applyFill="1" applyBorder="1" applyAlignment="1">
      <alignment horizontal="right" vertical="center"/>
    </xf>
    <xf numFmtId="3" fontId="6" fillId="0" borderId="13" xfId="44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wrapText="1"/>
    </xf>
    <xf numFmtId="0" fontId="100" fillId="0" borderId="11" xfId="0" applyFont="1" applyBorder="1" applyAlignment="1">
      <alignment horizontal="center" vertical="center"/>
    </xf>
    <xf numFmtId="0" fontId="102" fillId="0" borderId="31" xfId="0" applyFont="1" applyFill="1" applyBorder="1" applyAlignment="1">
      <alignment wrapText="1"/>
    </xf>
    <xf numFmtId="0" fontId="100" fillId="0" borderId="14" xfId="0" applyFont="1" applyBorder="1" applyAlignment="1">
      <alignment horizontal="center" vertical="center"/>
    </xf>
    <xf numFmtId="0" fontId="103" fillId="0" borderId="41" xfId="0" applyFont="1" applyFill="1" applyBorder="1" applyAlignment="1">
      <alignment horizontal="left" wrapText="1"/>
    </xf>
    <xf numFmtId="3" fontId="6" fillId="0" borderId="28" xfId="44" applyNumberFormat="1" applyFont="1" applyFill="1" applyBorder="1" applyAlignment="1">
      <alignment horizontal="center" vertical="center"/>
    </xf>
    <xf numFmtId="0" fontId="103" fillId="0" borderId="41" xfId="0" applyFont="1" applyBorder="1" applyAlignment="1">
      <alignment wrapText="1"/>
    </xf>
    <xf numFmtId="3" fontId="11" fillId="0" borderId="33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3" fontId="117" fillId="33" borderId="19" xfId="0" applyNumberFormat="1" applyFont="1" applyFill="1" applyBorder="1" applyAlignment="1">
      <alignment horizontal="center" vertical="center"/>
    </xf>
    <xf numFmtId="3" fontId="117" fillId="33" borderId="20" xfId="0" applyNumberFormat="1" applyFont="1" applyFill="1" applyBorder="1" applyAlignment="1">
      <alignment horizontal="center" vertical="center"/>
    </xf>
    <xf numFmtId="0" fontId="114" fillId="4" borderId="17" xfId="53" applyFont="1" applyFill="1" applyBorder="1">
      <alignment/>
      <protection/>
    </xf>
    <xf numFmtId="0" fontId="103" fillId="0" borderId="12" xfId="53" applyFont="1" applyFill="1" applyBorder="1" applyAlignment="1">
      <alignment wrapText="1"/>
      <protection/>
    </xf>
    <xf numFmtId="0" fontId="9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top"/>
    </xf>
    <xf numFmtId="0" fontId="105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center" wrapText="1"/>
    </xf>
    <xf numFmtId="3" fontId="10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6" fillId="0" borderId="2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34" xfId="0" applyFont="1" applyBorder="1" applyAlignment="1">
      <alignment horizontal="right" vertical="center"/>
    </xf>
    <xf numFmtId="0" fontId="6" fillId="0" borderId="6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center"/>
    </xf>
    <xf numFmtId="3" fontId="5" fillId="0" borderId="53" xfId="0" applyNumberFormat="1" applyFont="1" applyBorder="1" applyAlignment="1">
      <alignment horizontal="right"/>
    </xf>
    <xf numFmtId="3" fontId="5" fillId="0" borderId="70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7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3" fontId="2" fillId="0" borderId="52" xfId="0" applyNumberFormat="1" applyFont="1" applyBorder="1" applyAlignment="1">
      <alignment horizontal="right"/>
    </xf>
    <xf numFmtId="3" fontId="5" fillId="34" borderId="45" xfId="0" applyNumberFormat="1" applyFont="1" applyFill="1" applyBorder="1" applyAlignment="1">
      <alignment horizontal="right"/>
    </xf>
    <xf numFmtId="3" fontId="5" fillId="34" borderId="46" xfId="0" applyNumberFormat="1" applyFont="1" applyFill="1" applyBorder="1" applyAlignment="1">
      <alignment horizontal="right"/>
    </xf>
    <xf numFmtId="3" fontId="5" fillId="34" borderId="22" xfId="0" applyNumberFormat="1" applyFont="1" applyFill="1" applyBorder="1" applyAlignment="1">
      <alignment horizontal="right"/>
    </xf>
    <xf numFmtId="3" fontId="5" fillId="34" borderId="23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4" borderId="52" xfId="0" applyNumberFormat="1" applyFont="1" applyFill="1" applyBorder="1" applyAlignment="1">
      <alignment horizontal="right"/>
    </xf>
    <xf numFmtId="3" fontId="5" fillId="34" borderId="71" xfId="0" applyNumberFormat="1" applyFont="1" applyFill="1" applyBorder="1" applyAlignment="1">
      <alignment horizontal="right"/>
    </xf>
    <xf numFmtId="0" fontId="100" fillId="0" borderId="34" xfId="0" applyFont="1" applyFill="1" applyBorder="1" applyAlignment="1">
      <alignment horizontal="right" vertical="top"/>
    </xf>
    <xf numFmtId="3" fontId="6" fillId="0" borderId="29" xfId="44" applyNumberFormat="1" applyFont="1" applyBorder="1" applyAlignment="1">
      <alignment horizontal="center" vertical="center"/>
    </xf>
    <xf numFmtId="3" fontId="6" fillId="0" borderId="27" xfId="44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69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 wrapText="1"/>
    </xf>
    <xf numFmtId="3" fontId="96" fillId="0" borderId="12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right" vertical="center" wrapText="1"/>
    </xf>
    <xf numFmtId="3" fontId="6" fillId="0" borderId="66" xfId="0" applyNumberFormat="1" applyFont="1" applyBorder="1" applyAlignment="1">
      <alignment horizontal="center" vertical="center"/>
    </xf>
    <xf numFmtId="3" fontId="6" fillId="0" borderId="67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3" fontId="6" fillId="0" borderId="63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 wrapText="1"/>
    </xf>
    <xf numFmtId="0" fontId="102" fillId="0" borderId="6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1" fillId="0" borderId="4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5" xfId="0" applyFont="1" applyBorder="1" applyAlignment="1">
      <alignment horizontal="left" vertical="top" wrapText="1"/>
    </xf>
    <xf numFmtId="0" fontId="6" fillId="0" borderId="62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35" fillId="33" borderId="25" xfId="0" applyFont="1" applyFill="1" applyBorder="1" applyAlignment="1">
      <alignment horizontal="left"/>
    </xf>
    <xf numFmtId="0" fontId="35" fillId="33" borderId="62" xfId="0" applyFont="1" applyFill="1" applyBorder="1" applyAlignment="1">
      <alignment horizontal="left"/>
    </xf>
    <xf numFmtId="0" fontId="35" fillId="33" borderId="58" xfId="0" applyFont="1" applyFill="1" applyBorder="1" applyAlignment="1">
      <alignment horizontal="left"/>
    </xf>
    <xf numFmtId="0" fontId="6" fillId="0" borderId="63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6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74" xfId="0" applyFont="1" applyBorder="1" applyAlignment="1">
      <alignment horizontal="left" vertical="top" wrapText="1"/>
    </xf>
    <xf numFmtId="3" fontId="5" fillId="33" borderId="18" xfId="0" applyNumberFormat="1" applyFont="1" applyFill="1" applyBorder="1" applyAlignment="1">
      <alignment horizontal="center" vertical="center" wrapText="1"/>
    </xf>
    <xf numFmtId="3" fontId="5" fillId="33" borderId="5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26" fillId="0" borderId="64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3" fontId="104" fillId="33" borderId="18" xfId="0" applyNumberFormat="1" applyFont="1" applyFill="1" applyBorder="1" applyAlignment="1">
      <alignment horizontal="center" vertical="center" wrapText="1"/>
    </xf>
    <xf numFmtId="3" fontId="104" fillId="33" borderId="56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3" fontId="35" fillId="33" borderId="22" xfId="0" applyNumberFormat="1" applyFont="1" applyFill="1" applyBorder="1" applyAlignment="1">
      <alignment horizontal="left" vertical="top"/>
    </xf>
    <xf numFmtId="0" fontId="25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/>
    </xf>
    <xf numFmtId="3" fontId="6" fillId="0" borderId="0" xfId="0" applyNumberFormat="1" applyFont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35" fillId="33" borderId="2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01" fillId="33" borderId="18" xfId="0" applyNumberFormat="1" applyFont="1" applyFill="1" applyBorder="1" applyAlignment="1">
      <alignment horizontal="center" vertical="center" wrapText="1"/>
    </xf>
    <xf numFmtId="3" fontId="101" fillId="33" borderId="56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3" fontId="6" fillId="0" borderId="0" xfId="0" applyNumberFormat="1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3" fontId="29" fillId="0" borderId="0" xfId="0" applyNumberFormat="1" applyFont="1" applyAlignment="1">
      <alignment horizontal="right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110" zoomScaleNormal="110" zoomScalePageLayoutView="0" workbookViewId="0" topLeftCell="A8">
      <selection activeCell="A1" sqref="A1"/>
    </sheetView>
  </sheetViews>
  <sheetFormatPr defaultColWidth="9.00390625" defaultRowHeight="12.75"/>
  <cols>
    <col min="1" max="1" width="3.25390625" style="1" customWidth="1"/>
    <col min="2" max="2" width="44.625" style="1" customWidth="1"/>
    <col min="3" max="3" width="12.00390625" style="1" customWidth="1"/>
    <col min="4" max="4" width="11.375" style="1" customWidth="1"/>
    <col min="5" max="7" width="10.625" style="1" customWidth="1"/>
    <col min="8" max="8" width="11.125" style="1" customWidth="1"/>
    <col min="9" max="9" width="10.25390625" style="1" customWidth="1"/>
    <col min="10" max="11" width="11.75390625" style="1" customWidth="1"/>
    <col min="12" max="12" width="12.25390625" style="1" customWidth="1"/>
    <col min="13" max="14" width="9.125" style="1" customWidth="1"/>
    <col min="15" max="15" width="13.25390625" style="1" customWidth="1"/>
    <col min="16" max="16384" width="9.125" style="1" customWidth="1"/>
  </cols>
  <sheetData>
    <row r="1" ht="12.75">
      <c r="L1" s="1" t="s">
        <v>171</v>
      </c>
    </row>
    <row r="2" ht="9" customHeight="1"/>
    <row r="3" spans="1:12" ht="18" customHeight="1">
      <c r="A3" s="574" t="s">
        <v>204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2" ht="19.5" customHeight="1">
      <c r="A4" s="574" t="s">
        <v>177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1:12" ht="14.25" customHeight="1" thickBot="1">
      <c r="A5" s="8"/>
      <c r="B5" s="2"/>
      <c r="C5" s="8"/>
      <c r="D5" s="8"/>
      <c r="E5" s="8"/>
      <c r="F5" s="8"/>
      <c r="G5" s="8"/>
      <c r="H5" s="2"/>
      <c r="I5" s="2"/>
      <c r="J5" s="2"/>
      <c r="L5" s="2" t="s">
        <v>12</v>
      </c>
    </row>
    <row r="6" spans="1:12" ht="13.5" customHeight="1" thickBot="1">
      <c r="A6" s="179"/>
      <c r="B6" s="180"/>
      <c r="C6" s="575" t="s">
        <v>214</v>
      </c>
      <c r="D6" s="578" t="s">
        <v>0</v>
      </c>
      <c r="E6" s="579"/>
      <c r="F6" s="579"/>
      <c r="G6" s="579"/>
      <c r="H6" s="579"/>
      <c r="I6" s="579"/>
      <c r="J6" s="580"/>
      <c r="K6" s="575" t="s">
        <v>216</v>
      </c>
      <c r="L6" s="581" t="s">
        <v>39</v>
      </c>
    </row>
    <row r="7" spans="1:12" ht="13.5" customHeight="1" thickBot="1">
      <c r="A7" s="182"/>
      <c r="B7" s="183"/>
      <c r="C7" s="576"/>
      <c r="D7" s="581" t="s">
        <v>215</v>
      </c>
      <c r="E7" s="584" t="s">
        <v>40</v>
      </c>
      <c r="F7" s="585"/>
      <c r="G7" s="585"/>
      <c r="H7" s="585"/>
      <c r="I7" s="585"/>
      <c r="J7" s="586"/>
      <c r="K7" s="576"/>
      <c r="L7" s="582"/>
    </row>
    <row r="8" spans="1:12" ht="64.5" customHeight="1" thickBot="1">
      <c r="A8" s="184" t="s">
        <v>1</v>
      </c>
      <c r="B8" s="185" t="s">
        <v>2</v>
      </c>
      <c r="C8" s="577"/>
      <c r="D8" s="583"/>
      <c r="E8" s="186" t="s">
        <v>41</v>
      </c>
      <c r="F8" s="187" t="s">
        <v>3</v>
      </c>
      <c r="G8" s="188" t="s">
        <v>190</v>
      </c>
      <c r="H8" s="87" t="s">
        <v>239</v>
      </c>
      <c r="I8" s="188" t="s">
        <v>42</v>
      </c>
      <c r="J8" s="188" t="s">
        <v>17</v>
      </c>
      <c r="K8" s="577"/>
      <c r="L8" s="583"/>
    </row>
    <row r="9" spans="1:12" s="216" customFormat="1" ht="11.25" customHeight="1" thickBot="1">
      <c r="A9" s="88">
        <v>1</v>
      </c>
      <c r="B9" s="88">
        <v>2</v>
      </c>
      <c r="C9" s="89">
        <v>3</v>
      </c>
      <c r="D9" s="89">
        <v>4</v>
      </c>
      <c r="E9" s="132">
        <v>5</v>
      </c>
      <c r="F9" s="90">
        <v>6</v>
      </c>
      <c r="G9" s="90">
        <v>7</v>
      </c>
      <c r="H9" s="90">
        <v>8</v>
      </c>
      <c r="I9" s="91">
        <v>9</v>
      </c>
      <c r="J9" s="90">
        <v>10</v>
      </c>
      <c r="K9" s="91">
        <v>11</v>
      </c>
      <c r="L9" s="90">
        <v>12</v>
      </c>
    </row>
    <row r="10" spans="1:12" ht="12.75">
      <c r="A10" s="217"/>
      <c r="B10" s="218" t="s">
        <v>69</v>
      </c>
      <c r="C10" s="536">
        <f>C11+C12</f>
        <v>1786000</v>
      </c>
      <c r="D10" s="536">
        <f aca="true" t="shared" si="0" ref="D10:L10">D11+D12</f>
        <v>1240015</v>
      </c>
      <c r="E10" s="536">
        <f t="shared" si="0"/>
        <v>671615</v>
      </c>
      <c r="F10" s="536">
        <f t="shared" si="0"/>
        <v>0</v>
      </c>
      <c r="G10" s="536">
        <f t="shared" si="0"/>
        <v>0</v>
      </c>
      <c r="H10" s="536">
        <f t="shared" si="0"/>
        <v>568400</v>
      </c>
      <c r="I10" s="536">
        <f t="shared" si="0"/>
        <v>0</v>
      </c>
      <c r="J10" s="536">
        <f t="shared" si="0"/>
        <v>0</v>
      </c>
      <c r="K10" s="536">
        <f t="shared" si="0"/>
        <v>0</v>
      </c>
      <c r="L10" s="537">
        <f t="shared" si="0"/>
        <v>3026015</v>
      </c>
    </row>
    <row r="11" spans="1:12" ht="12.75">
      <c r="A11" s="219">
        <v>1</v>
      </c>
      <c r="B11" s="220" t="s">
        <v>70</v>
      </c>
      <c r="C11" s="538">
        <f>'Jelenia Góra'!C29</f>
        <v>1786000</v>
      </c>
      <c r="D11" s="538">
        <f>'Jelenia Góra'!D29</f>
        <v>1240015</v>
      </c>
      <c r="E11" s="538">
        <f>'Jelenia Góra'!E29</f>
        <v>671615</v>
      </c>
      <c r="F11" s="538">
        <f>'Jelenia Góra'!F29</f>
        <v>0</v>
      </c>
      <c r="G11" s="538">
        <f>'Jelenia Góra'!G29</f>
        <v>0</v>
      </c>
      <c r="H11" s="538">
        <f>'Jelenia Góra'!H29</f>
        <v>568400</v>
      </c>
      <c r="I11" s="538">
        <f>'Jelenia Góra'!I29</f>
        <v>0</v>
      </c>
      <c r="J11" s="538">
        <f>'Jelenia Góra'!J29</f>
        <v>0</v>
      </c>
      <c r="K11" s="538">
        <f>'Jelenia Góra'!K29</f>
        <v>0</v>
      </c>
      <c r="L11" s="539">
        <f>'Jelenia Góra'!L29</f>
        <v>3026015</v>
      </c>
    </row>
    <row r="12" spans="1:12" ht="13.5" thickBot="1">
      <c r="A12" s="219"/>
      <c r="B12" s="220" t="s">
        <v>71</v>
      </c>
      <c r="C12" s="538">
        <f>'Jelenia Góra'!C27</f>
        <v>0</v>
      </c>
      <c r="D12" s="538">
        <f>'Jelenia Góra'!D27</f>
        <v>0</v>
      </c>
      <c r="E12" s="538">
        <f>'Jelenia Góra'!E27</f>
        <v>0</v>
      </c>
      <c r="F12" s="538">
        <f>'Jelenia Góra'!F27</f>
        <v>0</v>
      </c>
      <c r="G12" s="538">
        <f>'Jelenia Góra'!G27</f>
        <v>0</v>
      </c>
      <c r="H12" s="538">
        <f>'Jelenia Góra'!H27</f>
        <v>0</v>
      </c>
      <c r="I12" s="538">
        <f>'Jelenia Góra'!I27</f>
        <v>0</v>
      </c>
      <c r="J12" s="538">
        <f>'Jelenia Góra'!J27</f>
        <v>0</v>
      </c>
      <c r="K12" s="538">
        <f>'Jelenia Góra'!K27</f>
        <v>0</v>
      </c>
      <c r="L12" s="540">
        <f>'Jelenia Góra'!L27</f>
        <v>0</v>
      </c>
    </row>
    <row r="13" spans="1:16" ht="12.75">
      <c r="A13" s="221"/>
      <c r="B13" s="222" t="s">
        <v>72</v>
      </c>
      <c r="C13" s="536">
        <f>C14+C15</f>
        <v>0</v>
      </c>
      <c r="D13" s="536">
        <f aca="true" t="shared" si="1" ref="D13:L13">D14+D15</f>
        <v>2592350</v>
      </c>
      <c r="E13" s="536">
        <f t="shared" si="1"/>
        <v>1342350</v>
      </c>
      <c r="F13" s="536">
        <f t="shared" si="1"/>
        <v>1000000</v>
      </c>
      <c r="G13" s="536">
        <f t="shared" si="1"/>
        <v>0</v>
      </c>
      <c r="H13" s="536">
        <f t="shared" si="1"/>
        <v>0</v>
      </c>
      <c r="I13" s="536">
        <f t="shared" si="1"/>
        <v>0</v>
      </c>
      <c r="J13" s="536">
        <f t="shared" si="1"/>
        <v>250000</v>
      </c>
      <c r="K13" s="536">
        <f t="shared" si="1"/>
        <v>600000</v>
      </c>
      <c r="L13" s="537">
        <f t="shared" si="1"/>
        <v>3192350</v>
      </c>
      <c r="P13" s="7"/>
    </row>
    <row r="14" spans="1:12" ht="12.75">
      <c r="A14" s="223">
        <v>2</v>
      </c>
      <c r="B14" s="220" t="s">
        <v>70</v>
      </c>
      <c r="C14" s="538">
        <f>'Nowy Sącz'!C24</f>
        <v>0</v>
      </c>
      <c r="D14" s="538">
        <f>'Nowy Sącz'!D24</f>
        <v>1592350</v>
      </c>
      <c r="E14" s="538">
        <f>'Nowy Sącz'!E24</f>
        <v>1342350</v>
      </c>
      <c r="F14" s="538">
        <f>'Nowy Sącz'!F24</f>
        <v>0</v>
      </c>
      <c r="G14" s="538">
        <f>'Nowy Sącz'!G24</f>
        <v>0</v>
      </c>
      <c r="H14" s="538">
        <f>'Nowy Sącz'!H24</f>
        <v>0</v>
      </c>
      <c r="I14" s="538">
        <f>'Nowy Sącz'!I24</f>
        <v>0</v>
      </c>
      <c r="J14" s="538">
        <f>'Nowy Sącz'!J24</f>
        <v>250000</v>
      </c>
      <c r="K14" s="538">
        <f>'Nowy Sącz'!K24</f>
        <v>600000</v>
      </c>
      <c r="L14" s="539">
        <f>'Nowy Sącz'!L24</f>
        <v>2192350</v>
      </c>
    </row>
    <row r="15" spans="1:12" ht="13.5" thickBot="1">
      <c r="A15" s="219"/>
      <c r="B15" s="220" t="s">
        <v>71</v>
      </c>
      <c r="C15" s="538">
        <f>'Nowy Sącz'!C66</f>
        <v>0</v>
      </c>
      <c r="D15" s="538">
        <f>'Nowy Sącz'!D66</f>
        <v>1000000</v>
      </c>
      <c r="E15" s="538">
        <f>'Nowy Sącz'!E66</f>
        <v>0</v>
      </c>
      <c r="F15" s="538">
        <f>'Nowy Sącz'!F66</f>
        <v>1000000</v>
      </c>
      <c r="G15" s="538">
        <f>'Nowy Sącz'!G66</f>
        <v>0</v>
      </c>
      <c r="H15" s="538">
        <f>'Nowy Sącz'!H66</f>
        <v>0</v>
      </c>
      <c r="I15" s="538">
        <f>'Nowy Sącz'!I66</f>
        <v>0</v>
      </c>
      <c r="J15" s="538">
        <f>'Nowy Sącz'!J66</f>
        <v>0</v>
      </c>
      <c r="K15" s="538">
        <f>'Nowy Sącz'!K66</f>
        <v>0</v>
      </c>
      <c r="L15" s="539">
        <f>'Nowy Sącz'!L66</f>
        <v>1000000</v>
      </c>
    </row>
    <row r="16" spans="1:12" ht="12.75">
      <c r="A16" s="217"/>
      <c r="B16" s="224" t="s">
        <v>73</v>
      </c>
      <c r="C16" s="536">
        <f>C17+C18</f>
        <v>1330078.88</v>
      </c>
      <c r="D16" s="536">
        <f aca="true" t="shared" si="2" ref="D16:L16">D17+D18</f>
        <v>439147</v>
      </c>
      <c r="E16" s="536">
        <f t="shared" si="2"/>
        <v>332260</v>
      </c>
      <c r="F16" s="536">
        <f t="shared" si="2"/>
        <v>106887</v>
      </c>
      <c r="G16" s="536">
        <f t="shared" si="2"/>
        <v>0</v>
      </c>
      <c r="H16" s="536">
        <f t="shared" si="2"/>
        <v>0</v>
      </c>
      <c r="I16" s="536">
        <f t="shared" si="2"/>
        <v>0</v>
      </c>
      <c r="J16" s="536">
        <f t="shared" si="2"/>
        <v>0</v>
      </c>
      <c r="K16" s="536">
        <f t="shared" si="2"/>
        <v>0</v>
      </c>
      <c r="L16" s="537">
        <f t="shared" si="2"/>
        <v>1769225.88</v>
      </c>
    </row>
    <row r="17" spans="1:12" ht="12.75">
      <c r="A17" s="219">
        <v>3</v>
      </c>
      <c r="B17" s="220" t="s">
        <v>70</v>
      </c>
      <c r="C17" s="538">
        <f>Sanok!C22</f>
        <v>1330078.88</v>
      </c>
      <c r="D17" s="538">
        <f>Sanok!D22</f>
        <v>429147</v>
      </c>
      <c r="E17" s="538">
        <f>Sanok!E22</f>
        <v>332260</v>
      </c>
      <c r="F17" s="538">
        <f>Sanok!F22</f>
        <v>96887</v>
      </c>
      <c r="G17" s="538">
        <f>Sanok!G22</f>
        <v>0</v>
      </c>
      <c r="H17" s="538">
        <f>Sanok!H22</f>
        <v>0</v>
      </c>
      <c r="I17" s="538">
        <f>Sanok!I22</f>
        <v>0</v>
      </c>
      <c r="J17" s="538">
        <f>Sanok!J22</f>
        <v>0</v>
      </c>
      <c r="K17" s="538">
        <f>Sanok!K22</f>
        <v>0</v>
      </c>
      <c r="L17" s="539">
        <f>Sanok!L22</f>
        <v>1759225.88</v>
      </c>
    </row>
    <row r="18" spans="1:12" ht="13.5" thickBot="1">
      <c r="A18" s="219"/>
      <c r="B18" s="225" t="s">
        <v>71</v>
      </c>
      <c r="C18" s="541">
        <f>Sanok!C35</f>
        <v>0</v>
      </c>
      <c r="D18" s="541">
        <f>Sanok!D35</f>
        <v>10000</v>
      </c>
      <c r="E18" s="541">
        <f>Sanok!E35</f>
        <v>0</v>
      </c>
      <c r="F18" s="541">
        <f>Sanok!F35</f>
        <v>10000</v>
      </c>
      <c r="G18" s="541">
        <f>Sanok!G35</f>
        <v>0</v>
      </c>
      <c r="H18" s="541">
        <f>Sanok!H35</f>
        <v>0</v>
      </c>
      <c r="I18" s="541">
        <f>Sanok!I35</f>
        <v>0</v>
      </c>
      <c r="J18" s="541">
        <f>Sanok!J35</f>
        <v>0</v>
      </c>
      <c r="K18" s="541">
        <f>Sanok!K35</f>
        <v>0</v>
      </c>
      <c r="L18" s="542">
        <f>Sanok!L35</f>
        <v>10000</v>
      </c>
    </row>
    <row r="19" spans="1:12" ht="12.75">
      <c r="A19" s="217"/>
      <c r="B19" s="224" t="s">
        <v>74</v>
      </c>
      <c r="C19" s="536">
        <f>C20+C21</f>
        <v>42043</v>
      </c>
      <c r="D19" s="536">
        <f aca="true" t="shared" si="3" ref="D19:L19">D20+D21</f>
        <v>379365</v>
      </c>
      <c r="E19" s="536">
        <f t="shared" si="3"/>
        <v>379365</v>
      </c>
      <c r="F19" s="536">
        <f t="shared" si="3"/>
        <v>0</v>
      </c>
      <c r="G19" s="536">
        <f t="shared" si="3"/>
        <v>0</v>
      </c>
      <c r="H19" s="536">
        <f t="shared" si="3"/>
        <v>0</v>
      </c>
      <c r="I19" s="536">
        <f t="shared" si="3"/>
        <v>0</v>
      </c>
      <c r="J19" s="536">
        <f t="shared" si="3"/>
        <v>0</v>
      </c>
      <c r="K19" s="536">
        <f t="shared" si="3"/>
        <v>20100</v>
      </c>
      <c r="L19" s="537">
        <f t="shared" si="3"/>
        <v>441508</v>
      </c>
    </row>
    <row r="20" spans="1:12" ht="12.75">
      <c r="A20" s="219">
        <v>4</v>
      </c>
      <c r="B20" s="220" t="s">
        <v>70</v>
      </c>
      <c r="C20" s="538">
        <f>Olsztyn!C22</f>
        <v>42043</v>
      </c>
      <c r="D20" s="538">
        <f>Olsztyn!D22</f>
        <v>379365</v>
      </c>
      <c r="E20" s="538">
        <f>Olsztyn!E22</f>
        <v>379365</v>
      </c>
      <c r="F20" s="538">
        <f>Olsztyn!F22</f>
        <v>0</v>
      </c>
      <c r="G20" s="538">
        <f>Olsztyn!G22</f>
        <v>0</v>
      </c>
      <c r="H20" s="538">
        <f>Olsztyn!H22</f>
        <v>0</v>
      </c>
      <c r="I20" s="538">
        <f>Olsztyn!I22</f>
        <v>0</v>
      </c>
      <c r="J20" s="538">
        <f>Olsztyn!J22</f>
        <v>0</v>
      </c>
      <c r="K20" s="538">
        <f>Olsztyn!K22</f>
        <v>20100</v>
      </c>
      <c r="L20" s="539">
        <f>Olsztyn!L22</f>
        <v>441508</v>
      </c>
    </row>
    <row r="21" spans="1:18" ht="13.5" thickBot="1">
      <c r="A21" s="226"/>
      <c r="B21" s="227" t="s">
        <v>71</v>
      </c>
      <c r="C21" s="543">
        <f>Olsztyn!C26</f>
        <v>0</v>
      </c>
      <c r="D21" s="543">
        <f>Olsztyn!D26</f>
        <v>0</v>
      </c>
      <c r="E21" s="543">
        <f>Olsztyn!E26</f>
        <v>0</v>
      </c>
      <c r="F21" s="543">
        <f>Olsztyn!F26</f>
        <v>0</v>
      </c>
      <c r="G21" s="543">
        <f>Olsztyn!G26</f>
        <v>0</v>
      </c>
      <c r="H21" s="543">
        <f>Olsztyn!H26</f>
        <v>0</v>
      </c>
      <c r="I21" s="543">
        <f>Olsztyn!I26</f>
        <v>0</v>
      </c>
      <c r="J21" s="543">
        <f>Olsztyn!J26</f>
        <v>0</v>
      </c>
      <c r="K21" s="543">
        <f>Olsztyn!K26</f>
        <v>0</v>
      </c>
      <c r="L21" s="540">
        <f>Olsztyn!L26</f>
        <v>0</v>
      </c>
      <c r="N21" s="277"/>
      <c r="O21" s="277"/>
      <c r="P21" s="277"/>
      <c r="Q21" s="277"/>
      <c r="R21" s="277"/>
    </row>
    <row r="22" spans="1:18" ht="12.75">
      <c r="A22" s="217"/>
      <c r="B22" s="224" t="s">
        <v>75</v>
      </c>
      <c r="C22" s="536">
        <f>C23+C24</f>
        <v>0</v>
      </c>
      <c r="D22" s="536">
        <f aca="true" t="shared" si="4" ref="D22:L22">D23+D24</f>
        <v>9545</v>
      </c>
      <c r="E22" s="536">
        <f t="shared" si="4"/>
        <v>9545</v>
      </c>
      <c r="F22" s="536">
        <f t="shared" si="4"/>
        <v>0</v>
      </c>
      <c r="G22" s="536">
        <f t="shared" si="4"/>
        <v>0</v>
      </c>
      <c r="H22" s="536">
        <f t="shared" si="4"/>
        <v>0</v>
      </c>
      <c r="I22" s="536">
        <f t="shared" si="4"/>
        <v>0</v>
      </c>
      <c r="J22" s="536">
        <f t="shared" si="4"/>
        <v>0</v>
      </c>
      <c r="K22" s="536">
        <f t="shared" si="4"/>
        <v>0</v>
      </c>
      <c r="L22" s="536">
        <f t="shared" si="4"/>
        <v>9545</v>
      </c>
      <c r="N22" s="277"/>
      <c r="O22" s="277"/>
      <c r="P22" s="277"/>
      <c r="Q22" s="277"/>
      <c r="R22" s="277"/>
    </row>
    <row r="23" spans="1:18" ht="12.75">
      <c r="A23" s="219">
        <v>5</v>
      </c>
      <c r="B23" s="220" t="s">
        <v>70</v>
      </c>
      <c r="C23" s="538">
        <f>Gorlice!C17</f>
        <v>0</v>
      </c>
      <c r="D23" s="538">
        <f>Gorlice!D17</f>
        <v>9545</v>
      </c>
      <c r="E23" s="538">
        <f>Gorlice!E17</f>
        <v>9545</v>
      </c>
      <c r="F23" s="538">
        <f>Gorlice!F17</f>
        <v>0</v>
      </c>
      <c r="G23" s="538">
        <f>Gorlice!G17</f>
        <v>0</v>
      </c>
      <c r="H23" s="538">
        <f>Gorlice!H17</f>
        <v>0</v>
      </c>
      <c r="I23" s="538">
        <f>Gorlice!I17</f>
        <v>0</v>
      </c>
      <c r="J23" s="538">
        <f>Gorlice!J17</f>
        <v>0</v>
      </c>
      <c r="K23" s="538">
        <f>Gorlice!K17</f>
        <v>0</v>
      </c>
      <c r="L23" s="538">
        <f>Gorlice!L17</f>
        <v>9545</v>
      </c>
      <c r="N23" s="277"/>
      <c r="O23" s="277"/>
      <c r="P23" s="277"/>
      <c r="Q23" s="277"/>
      <c r="R23" s="277"/>
    </row>
    <row r="24" spans="1:18" ht="13.5" thickBot="1">
      <c r="A24" s="226"/>
      <c r="B24" s="227" t="s">
        <v>71</v>
      </c>
      <c r="C24" s="543">
        <f>Gorlice!C22</f>
        <v>0</v>
      </c>
      <c r="D24" s="543">
        <f>Gorlice!D22</f>
        <v>0</v>
      </c>
      <c r="E24" s="543">
        <f>Gorlice!E22</f>
        <v>0</v>
      </c>
      <c r="F24" s="543">
        <f>Gorlice!F22</f>
        <v>0</v>
      </c>
      <c r="G24" s="543">
        <f>Gorlice!G22</f>
        <v>0</v>
      </c>
      <c r="H24" s="543">
        <f>Gorlice!H22</f>
        <v>0</v>
      </c>
      <c r="I24" s="543">
        <f>Gorlice!I22</f>
        <v>0</v>
      </c>
      <c r="J24" s="543">
        <f>Gorlice!J22</f>
        <v>0</v>
      </c>
      <c r="K24" s="543">
        <f>Gorlice!K22</f>
        <v>0</v>
      </c>
      <c r="L24" s="543">
        <f>Gorlice!L22</f>
        <v>0</v>
      </c>
      <c r="N24" s="277"/>
      <c r="O24" s="277"/>
      <c r="P24" s="277"/>
      <c r="Q24" s="277"/>
      <c r="R24" s="277"/>
    </row>
    <row r="25" spans="1:18" ht="12.75">
      <c r="A25" s="217"/>
      <c r="B25" s="228" t="s">
        <v>76</v>
      </c>
      <c r="C25" s="536">
        <f>C26+C27+C28</f>
        <v>1500</v>
      </c>
      <c r="D25" s="536">
        <f>D26+D27+D28</f>
        <v>958985</v>
      </c>
      <c r="E25" s="536">
        <f>E26+E27+E28</f>
        <v>818985</v>
      </c>
      <c r="F25" s="536">
        <f>F26+F27+F28</f>
        <v>0</v>
      </c>
      <c r="G25" s="536">
        <f aca="true" t="shared" si="5" ref="G25:L25">G26+G27+G28</f>
        <v>0</v>
      </c>
      <c r="H25" s="536">
        <f t="shared" si="5"/>
        <v>0</v>
      </c>
      <c r="I25" s="536">
        <f t="shared" si="5"/>
        <v>0</v>
      </c>
      <c r="J25" s="536">
        <f t="shared" si="5"/>
        <v>140000</v>
      </c>
      <c r="K25" s="536">
        <f t="shared" si="5"/>
        <v>0</v>
      </c>
      <c r="L25" s="536">
        <f t="shared" si="5"/>
        <v>1227085</v>
      </c>
      <c r="N25" s="277"/>
      <c r="O25" s="277"/>
      <c r="P25" s="277"/>
      <c r="Q25" s="277"/>
      <c r="R25" s="277"/>
    </row>
    <row r="26" spans="1:18" ht="12.75">
      <c r="A26" s="219">
        <v>6</v>
      </c>
      <c r="B26" s="220" t="s">
        <v>70</v>
      </c>
      <c r="C26" s="538">
        <f>'ZM PTTK 2023'!C29</f>
        <v>1500</v>
      </c>
      <c r="D26" s="538">
        <f>'ZM PTTK 2023'!D29</f>
        <v>915585</v>
      </c>
      <c r="E26" s="538">
        <f>'ZM PTTK 2023'!E29</f>
        <v>775585</v>
      </c>
      <c r="F26" s="538">
        <f>'ZM PTTK 2023'!F29</f>
        <v>0</v>
      </c>
      <c r="G26" s="538">
        <f>'ZM PTTK 2023'!G29</f>
        <v>0</v>
      </c>
      <c r="H26" s="538">
        <f>'ZM PTTK 2023'!H29</f>
        <v>0</v>
      </c>
      <c r="I26" s="538">
        <f>'ZM PTTK 2023'!I29</f>
        <v>0</v>
      </c>
      <c r="J26" s="538">
        <f>'ZM PTTK 2023'!J29</f>
        <v>140000</v>
      </c>
      <c r="K26" s="538">
        <f>'ZM PTTK 2023'!K29</f>
        <v>0</v>
      </c>
      <c r="L26" s="538">
        <f>'ZM PTTK 2023'!L29</f>
        <v>1183685</v>
      </c>
      <c r="N26" s="277"/>
      <c r="P26" s="277"/>
      <c r="Q26" s="277"/>
      <c r="R26" s="277"/>
    </row>
    <row r="27" spans="1:18" ht="12.75">
      <c r="A27" s="229"/>
      <c r="B27" s="230" t="s">
        <v>71</v>
      </c>
      <c r="C27" s="541">
        <f>'ZM PTTK 2023'!C51</f>
        <v>0</v>
      </c>
      <c r="D27" s="541">
        <f>'ZM PTTK 2023'!D51</f>
        <v>20000</v>
      </c>
      <c r="E27" s="541">
        <f>'ZM PTTK 2023'!E51</f>
        <v>20000</v>
      </c>
      <c r="F27" s="541">
        <f>'ZM PTTK 2023'!F51</f>
        <v>0</v>
      </c>
      <c r="G27" s="541">
        <f>'ZM PTTK 2023'!G51</f>
        <v>0</v>
      </c>
      <c r="H27" s="541">
        <f>'ZM PTTK 2023'!H51</f>
        <v>0</v>
      </c>
      <c r="I27" s="541">
        <f>'ZM PTTK 2023'!I51</f>
        <v>0</v>
      </c>
      <c r="J27" s="541">
        <f>'ZM PTTK 2023'!J51</f>
        <v>0</v>
      </c>
      <c r="K27" s="541">
        <f>'ZM PTTK 2023'!K51</f>
        <v>0</v>
      </c>
      <c r="L27" s="541">
        <f>'ZM PTTK 2023'!L51</f>
        <v>20000</v>
      </c>
      <c r="N27" s="277"/>
      <c r="P27" s="277"/>
      <c r="Q27" s="277"/>
      <c r="R27" s="277"/>
    </row>
    <row r="28" spans="1:18" ht="13.5" thickBot="1">
      <c r="A28" s="226"/>
      <c r="B28" s="231" t="s">
        <v>200</v>
      </c>
      <c r="C28" s="543">
        <f>'ZM PTTK 2023'!C58</f>
        <v>0</v>
      </c>
      <c r="D28" s="543">
        <f>'ZM PTTK 2023'!D58</f>
        <v>23400</v>
      </c>
      <c r="E28" s="543">
        <f>'ZM PTTK 2023'!E58</f>
        <v>23400</v>
      </c>
      <c r="F28" s="543">
        <f>'ZM PTTK 2023'!F58</f>
        <v>0</v>
      </c>
      <c r="G28" s="543">
        <f>'ZM PTTK 2023'!G58</f>
        <v>0</v>
      </c>
      <c r="H28" s="543">
        <f>'ZM PTTK 2023'!H58</f>
        <v>0</v>
      </c>
      <c r="I28" s="543">
        <f>'ZM PTTK 2023'!I58</f>
        <v>0</v>
      </c>
      <c r="J28" s="543">
        <f>'ZM PTTK 2023'!J58</f>
        <v>0</v>
      </c>
      <c r="K28" s="543">
        <f>'ZM PTTK 2023'!K58</f>
        <v>0</v>
      </c>
      <c r="L28" s="543">
        <f>'ZM PTTK 2023'!L58</f>
        <v>23400</v>
      </c>
      <c r="N28" s="277"/>
      <c r="P28" s="277"/>
      <c r="Q28" s="277"/>
      <c r="R28" s="277"/>
    </row>
    <row r="29" spans="1:18" ht="12.75">
      <c r="A29" s="217"/>
      <c r="B29" s="228" t="s">
        <v>77</v>
      </c>
      <c r="C29" s="536">
        <f>C30+C31</f>
        <v>116620</v>
      </c>
      <c r="D29" s="536">
        <f aca="true" t="shared" si="6" ref="D29:L29">D30+D31</f>
        <v>178500</v>
      </c>
      <c r="E29" s="536">
        <f t="shared" si="6"/>
        <v>178500</v>
      </c>
      <c r="F29" s="536">
        <f t="shared" si="6"/>
        <v>0</v>
      </c>
      <c r="G29" s="536">
        <f t="shared" si="6"/>
        <v>0</v>
      </c>
      <c r="H29" s="536">
        <f t="shared" si="6"/>
        <v>0</v>
      </c>
      <c r="I29" s="536">
        <f t="shared" si="6"/>
        <v>0</v>
      </c>
      <c r="J29" s="536">
        <f t="shared" si="6"/>
        <v>0</v>
      </c>
      <c r="K29" s="536">
        <f t="shared" si="6"/>
        <v>85000</v>
      </c>
      <c r="L29" s="537">
        <f t="shared" si="6"/>
        <v>380120</v>
      </c>
      <c r="N29" s="277"/>
      <c r="O29" s="277"/>
      <c r="P29" s="277"/>
      <c r="Q29" s="277"/>
      <c r="R29" s="277"/>
    </row>
    <row r="30" spans="1:18" ht="12.75">
      <c r="A30" s="219">
        <v>7</v>
      </c>
      <c r="B30" s="220" t="s">
        <v>70</v>
      </c>
      <c r="C30" s="538">
        <f>Kraków!C17</f>
        <v>116620</v>
      </c>
      <c r="D30" s="538">
        <f>Kraków!D17</f>
        <v>113000</v>
      </c>
      <c r="E30" s="538">
        <f>Kraków!E17</f>
        <v>113000</v>
      </c>
      <c r="F30" s="538">
        <f>Kraków!F17</f>
        <v>0</v>
      </c>
      <c r="G30" s="538">
        <f>Kraków!G17</f>
        <v>0</v>
      </c>
      <c r="H30" s="538">
        <f>Kraków!H17</f>
        <v>0</v>
      </c>
      <c r="I30" s="538">
        <f>Kraków!I17</f>
        <v>0</v>
      </c>
      <c r="J30" s="538">
        <f>Kraków!J17</f>
        <v>0</v>
      </c>
      <c r="K30" s="538">
        <f>Kraków!K17</f>
        <v>0</v>
      </c>
      <c r="L30" s="539">
        <f>Kraków!L17</f>
        <v>229620</v>
      </c>
      <c r="N30" s="277"/>
      <c r="O30" s="277"/>
      <c r="P30" s="277"/>
      <c r="Q30" s="277"/>
      <c r="R30" s="277"/>
    </row>
    <row r="31" spans="1:18" ht="13.5" thickBot="1">
      <c r="A31" s="229"/>
      <c r="B31" s="220" t="s">
        <v>71</v>
      </c>
      <c r="C31" s="538">
        <f>Kraków!C27</f>
        <v>0</v>
      </c>
      <c r="D31" s="538">
        <f>Kraków!D27</f>
        <v>65500</v>
      </c>
      <c r="E31" s="538">
        <f>Kraków!E27</f>
        <v>65500</v>
      </c>
      <c r="F31" s="538">
        <f>Kraków!F27</f>
        <v>0</v>
      </c>
      <c r="G31" s="538">
        <f>Kraków!G27</f>
        <v>0</v>
      </c>
      <c r="H31" s="538">
        <f>Kraków!H27</f>
        <v>0</v>
      </c>
      <c r="I31" s="538">
        <f>Kraków!I27</f>
        <v>0</v>
      </c>
      <c r="J31" s="538">
        <f>Kraków!J27</f>
        <v>0</v>
      </c>
      <c r="K31" s="538">
        <f>Kraków!K27</f>
        <v>85000</v>
      </c>
      <c r="L31" s="539">
        <f>Kraków!L27</f>
        <v>150500</v>
      </c>
      <c r="N31" s="277"/>
      <c r="O31" s="277"/>
      <c r="P31" s="277"/>
      <c r="Q31" s="277"/>
      <c r="R31" s="277"/>
    </row>
    <row r="32" spans="1:18" ht="12.75">
      <c r="A32" s="217"/>
      <c r="B32" s="228" t="s">
        <v>78</v>
      </c>
      <c r="C32" s="536">
        <f>C33+C34</f>
        <v>0</v>
      </c>
      <c r="D32" s="536">
        <f aca="true" t="shared" si="7" ref="D32:L32">D33+D34</f>
        <v>55000</v>
      </c>
      <c r="E32" s="536">
        <f t="shared" si="7"/>
        <v>55000</v>
      </c>
      <c r="F32" s="536">
        <f t="shared" si="7"/>
        <v>0</v>
      </c>
      <c r="G32" s="536">
        <f t="shared" si="7"/>
        <v>0</v>
      </c>
      <c r="H32" s="536">
        <f t="shared" si="7"/>
        <v>0</v>
      </c>
      <c r="I32" s="536">
        <f t="shared" si="7"/>
        <v>0</v>
      </c>
      <c r="J32" s="536">
        <f t="shared" si="7"/>
        <v>0</v>
      </c>
      <c r="K32" s="536">
        <f t="shared" si="7"/>
        <v>0</v>
      </c>
      <c r="L32" s="537">
        <f t="shared" si="7"/>
        <v>55000</v>
      </c>
      <c r="N32" s="277"/>
      <c r="O32" s="277"/>
      <c r="P32" s="277"/>
      <c r="Q32" s="277"/>
      <c r="R32" s="277"/>
    </row>
    <row r="33" spans="1:18" ht="12.75">
      <c r="A33" s="219">
        <v>8</v>
      </c>
      <c r="B33" s="220" t="s">
        <v>70</v>
      </c>
      <c r="C33" s="538">
        <f>Łódź!C17</f>
        <v>0</v>
      </c>
      <c r="D33" s="538">
        <f>Łódź!D17</f>
        <v>50000</v>
      </c>
      <c r="E33" s="538">
        <f>Łódź!E17</f>
        <v>50000</v>
      </c>
      <c r="F33" s="538">
        <f>Łódź!F17</f>
        <v>0</v>
      </c>
      <c r="G33" s="538">
        <f>Łódź!G17</f>
        <v>0</v>
      </c>
      <c r="H33" s="538">
        <f>Łódź!H17</f>
        <v>0</v>
      </c>
      <c r="I33" s="538">
        <f>Łódź!I17</f>
        <v>0</v>
      </c>
      <c r="J33" s="538">
        <f>Łódź!J17</f>
        <v>0</v>
      </c>
      <c r="K33" s="538">
        <f>Łódź!K17</f>
        <v>0</v>
      </c>
      <c r="L33" s="539">
        <f>Łódź!L17</f>
        <v>50000</v>
      </c>
      <c r="N33" s="277"/>
      <c r="O33" s="277"/>
      <c r="P33" s="277"/>
      <c r="Q33" s="277"/>
      <c r="R33" s="277"/>
    </row>
    <row r="34" spans="1:18" ht="13.5" thickBot="1">
      <c r="A34" s="232"/>
      <c r="B34" s="227" t="s">
        <v>71</v>
      </c>
      <c r="C34" s="543">
        <f>Łódź!C23</f>
        <v>0</v>
      </c>
      <c r="D34" s="543">
        <f>Łódź!D23</f>
        <v>5000</v>
      </c>
      <c r="E34" s="543">
        <f>Łódź!E23</f>
        <v>5000</v>
      </c>
      <c r="F34" s="543">
        <f>Łódź!F23</f>
        <v>0</v>
      </c>
      <c r="G34" s="543">
        <f>Łódź!G23</f>
        <v>0</v>
      </c>
      <c r="H34" s="543">
        <f>Łódź!H23</f>
        <v>0</v>
      </c>
      <c r="I34" s="543">
        <f>Łódź!I23</f>
        <v>0</v>
      </c>
      <c r="J34" s="543">
        <f>Łódź!J23</f>
        <v>0</v>
      </c>
      <c r="K34" s="543">
        <f>Łódź!K23</f>
        <v>0</v>
      </c>
      <c r="L34" s="540">
        <f>Łódź!L23</f>
        <v>5000</v>
      </c>
      <c r="N34" s="277"/>
      <c r="O34" s="277"/>
      <c r="P34" s="277"/>
      <c r="Q34" s="277"/>
      <c r="R34" s="277"/>
    </row>
    <row r="35" spans="1:18" ht="15.75">
      <c r="A35" s="233"/>
      <c r="B35" s="234" t="s">
        <v>205</v>
      </c>
      <c r="C35" s="544">
        <f>C36+C37+C38</f>
        <v>3276241.88</v>
      </c>
      <c r="D35" s="544">
        <f aca="true" t="shared" si="8" ref="D35:L35">D36+D37+D38</f>
        <v>5852907</v>
      </c>
      <c r="E35" s="544">
        <f t="shared" si="8"/>
        <v>3787620</v>
      </c>
      <c r="F35" s="544">
        <f t="shared" si="8"/>
        <v>1106887</v>
      </c>
      <c r="G35" s="544">
        <f t="shared" si="8"/>
        <v>0</v>
      </c>
      <c r="H35" s="544">
        <f t="shared" si="8"/>
        <v>568400</v>
      </c>
      <c r="I35" s="544">
        <f t="shared" si="8"/>
        <v>0</v>
      </c>
      <c r="J35" s="544">
        <f t="shared" si="8"/>
        <v>390000</v>
      </c>
      <c r="K35" s="544">
        <f t="shared" si="8"/>
        <v>705100</v>
      </c>
      <c r="L35" s="545">
        <f t="shared" si="8"/>
        <v>10100848.879999999</v>
      </c>
      <c r="N35" s="277"/>
      <c r="O35" s="277"/>
      <c r="P35" s="277"/>
      <c r="Q35" s="277"/>
      <c r="R35" s="277"/>
    </row>
    <row r="36" spans="1:18" ht="15.75">
      <c r="A36" s="235"/>
      <c r="B36" s="236" t="s">
        <v>79</v>
      </c>
      <c r="C36" s="546">
        <f>C33+C30+C26+C23+C20+C17+C14+C11</f>
        <v>3276241.88</v>
      </c>
      <c r="D36" s="546">
        <f aca="true" t="shared" si="9" ref="D36:L36">D33+D30+D26+D23+D20+D17+D14+D11</f>
        <v>4729007</v>
      </c>
      <c r="E36" s="546">
        <f t="shared" si="9"/>
        <v>3673720</v>
      </c>
      <c r="F36" s="546">
        <f t="shared" si="9"/>
        <v>96887</v>
      </c>
      <c r="G36" s="546">
        <f t="shared" si="9"/>
        <v>0</v>
      </c>
      <c r="H36" s="546">
        <f t="shared" si="9"/>
        <v>568400</v>
      </c>
      <c r="I36" s="546">
        <f t="shared" si="9"/>
        <v>0</v>
      </c>
      <c r="J36" s="546">
        <f t="shared" si="9"/>
        <v>390000</v>
      </c>
      <c r="K36" s="546">
        <f t="shared" si="9"/>
        <v>620100</v>
      </c>
      <c r="L36" s="547">
        <f t="shared" si="9"/>
        <v>8891948.879999999</v>
      </c>
      <c r="N36" s="277"/>
      <c r="O36" s="277"/>
      <c r="P36" s="277"/>
      <c r="Q36" s="277"/>
      <c r="R36" s="277"/>
    </row>
    <row r="37" spans="1:18" ht="15.75">
      <c r="A37" s="235"/>
      <c r="B37" s="237" t="s">
        <v>71</v>
      </c>
      <c r="C37" s="548">
        <f>C12+C15+C18+C21+C24+C27+C31+C34</f>
        <v>0</v>
      </c>
      <c r="D37" s="548">
        <f aca="true" t="shared" si="10" ref="D37:L37">D12+D15+D18+D21+D24+D27+D31+D34</f>
        <v>1100500</v>
      </c>
      <c r="E37" s="548">
        <f t="shared" si="10"/>
        <v>90500</v>
      </c>
      <c r="F37" s="548">
        <f t="shared" si="10"/>
        <v>1010000</v>
      </c>
      <c r="G37" s="548">
        <f t="shared" si="10"/>
        <v>0</v>
      </c>
      <c r="H37" s="548">
        <f t="shared" si="10"/>
        <v>0</v>
      </c>
      <c r="I37" s="548">
        <f t="shared" si="10"/>
        <v>0</v>
      </c>
      <c r="J37" s="548">
        <f t="shared" si="10"/>
        <v>0</v>
      </c>
      <c r="K37" s="548">
        <f t="shared" si="10"/>
        <v>85000</v>
      </c>
      <c r="L37" s="549">
        <f t="shared" si="10"/>
        <v>1185500</v>
      </c>
      <c r="N37" s="277"/>
      <c r="O37" s="277"/>
      <c r="P37" s="277"/>
      <c r="Q37" s="277"/>
      <c r="R37" s="277"/>
    </row>
    <row r="38" spans="1:18" ht="16.5" thickBot="1">
      <c r="A38" s="235"/>
      <c r="B38" s="238" t="s">
        <v>202</v>
      </c>
      <c r="C38" s="550">
        <f>C28</f>
        <v>0</v>
      </c>
      <c r="D38" s="550">
        <f aca="true" t="shared" si="11" ref="D38:L38">D28</f>
        <v>23400</v>
      </c>
      <c r="E38" s="550">
        <f t="shared" si="11"/>
        <v>23400</v>
      </c>
      <c r="F38" s="550">
        <f t="shared" si="11"/>
        <v>0</v>
      </c>
      <c r="G38" s="550">
        <f t="shared" si="11"/>
        <v>0</v>
      </c>
      <c r="H38" s="550">
        <f t="shared" si="11"/>
        <v>0</v>
      </c>
      <c r="I38" s="550">
        <f t="shared" si="11"/>
        <v>0</v>
      </c>
      <c r="J38" s="550">
        <f t="shared" si="11"/>
        <v>0</v>
      </c>
      <c r="K38" s="550">
        <f t="shared" si="11"/>
        <v>0</v>
      </c>
      <c r="L38" s="551">
        <f t="shared" si="11"/>
        <v>23400</v>
      </c>
      <c r="N38" s="277"/>
      <c r="O38" s="277"/>
      <c r="P38" s="277"/>
      <c r="Q38" s="277"/>
      <c r="R38" s="277"/>
    </row>
    <row r="39" spans="3:18" ht="12.75" customHeight="1">
      <c r="C39" s="239"/>
      <c r="D39" s="239"/>
      <c r="E39" s="239"/>
      <c r="F39" s="239"/>
      <c r="G39" s="2"/>
      <c r="H39" s="2"/>
      <c r="I39" s="2"/>
      <c r="J39" s="2"/>
      <c r="L39" s="7"/>
      <c r="N39" s="277"/>
      <c r="O39" s="277"/>
      <c r="P39" s="277"/>
      <c r="Q39" s="277"/>
      <c r="R39" s="277"/>
    </row>
    <row r="40" spans="3:11" ht="12.75">
      <c r="C40" s="7"/>
      <c r="D40" s="7"/>
      <c r="F40" s="214"/>
      <c r="G40" s="428"/>
      <c r="I40" s="7"/>
      <c r="K40" s="242"/>
    </row>
    <row r="41" spans="1:11" ht="15.75">
      <c r="A41" s="499"/>
      <c r="C41" s="7"/>
      <c r="D41" s="7"/>
      <c r="F41" s="214"/>
      <c r="G41" s="428"/>
      <c r="K41" s="242"/>
    </row>
    <row r="42" spans="3:11" ht="12.75">
      <c r="C42" s="7"/>
      <c r="D42" s="7"/>
      <c r="E42" s="7"/>
      <c r="F42" s="241"/>
      <c r="K42" s="242"/>
    </row>
    <row r="43" spans="2:11" ht="12.75">
      <c r="B43" s="11" t="s">
        <v>283</v>
      </c>
      <c r="C43" s="7"/>
      <c r="D43" s="7"/>
      <c r="E43" s="7"/>
      <c r="F43" s="241"/>
      <c r="K43" s="242"/>
    </row>
    <row r="44" spans="2:11" ht="12.75">
      <c r="B44" s="11"/>
      <c r="C44" s="7"/>
      <c r="D44" s="7"/>
      <c r="F44" s="241"/>
      <c r="K44" s="242"/>
    </row>
    <row r="45" spans="2:12" ht="12.75">
      <c r="B45" s="11"/>
      <c r="C45" s="7"/>
      <c r="D45" s="7"/>
      <c r="F45" s="241"/>
      <c r="K45" s="242"/>
      <c r="L45" s="7"/>
    </row>
    <row r="46" spans="2:11" ht="12.75">
      <c r="B46" s="11"/>
      <c r="C46" s="7"/>
      <c r="D46" s="7"/>
      <c r="F46" s="241"/>
      <c r="K46" s="242"/>
    </row>
    <row r="47" spans="2:11" ht="12.75">
      <c r="B47" s="11"/>
      <c r="C47" s="7"/>
      <c r="D47" s="7"/>
      <c r="F47" s="241"/>
      <c r="K47" s="242"/>
    </row>
    <row r="48" spans="2:11" ht="12.75">
      <c r="B48" s="11"/>
      <c r="C48" s="7"/>
      <c r="D48" s="7"/>
      <c r="F48" s="241"/>
      <c r="K48" s="242"/>
    </row>
    <row r="49" spans="2:11" ht="12.75">
      <c r="B49" s="11"/>
      <c r="C49" s="7"/>
      <c r="D49" s="7"/>
      <c r="F49" s="241"/>
      <c r="K49" s="242"/>
    </row>
    <row r="50" ht="12.75" hidden="1">
      <c r="E50" s="7">
        <f>E36</f>
        <v>3673720</v>
      </c>
    </row>
    <row r="51" ht="12.75" hidden="1">
      <c r="E51" s="7" t="e">
        <f>'ZM PTTK 2023'!#REF!</f>
        <v>#REF!</v>
      </c>
    </row>
    <row r="52" ht="12.75" hidden="1">
      <c r="E52" s="7" t="e">
        <f>SUM(E50:E51)</f>
        <v>#REF!</v>
      </c>
    </row>
    <row r="53" ht="12.75" hidden="1">
      <c r="E53" s="7" t="e">
        <f>Sanok!#REF!</f>
        <v>#REF!</v>
      </c>
    </row>
    <row r="54" ht="12.75" hidden="1">
      <c r="E54" s="7" t="e">
        <f>E52-E53</f>
        <v>#REF!</v>
      </c>
    </row>
  </sheetData>
  <sheetProtection/>
  <mergeCells count="8">
    <mergeCell ref="A3:L3"/>
    <mergeCell ref="A4:L4"/>
    <mergeCell ref="C6:C8"/>
    <mergeCell ref="D6:J6"/>
    <mergeCell ref="K6:K8"/>
    <mergeCell ref="L6:L8"/>
    <mergeCell ref="D7:D8"/>
    <mergeCell ref="E7:J7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42.625" style="0" customWidth="1"/>
    <col min="3" max="3" width="12.125" style="0" customWidth="1"/>
    <col min="4" max="4" width="11.00390625" style="0" customWidth="1"/>
    <col min="5" max="5" width="9.875" style="0" customWidth="1"/>
    <col min="6" max="6" width="9.625" style="0" customWidth="1"/>
    <col min="7" max="7" width="10.00390625" style="0" customWidth="1"/>
    <col min="8" max="8" width="10.875" style="0" customWidth="1"/>
    <col min="9" max="10" width="10.00390625" style="0" customWidth="1"/>
    <col min="11" max="11" width="9.875" style="0" customWidth="1"/>
    <col min="12" max="12" width="11.625" style="0" customWidth="1"/>
    <col min="13" max="13" width="4.125" style="0" customWidth="1"/>
  </cols>
  <sheetData>
    <row r="1" spans="1:12" ht="18" customHeight="1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574" t="s">
        <v>217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</row>
    <row r="3" spans="1:12" ht="13.5" thickBot="1">
      <c r="A3" s="8"/>
      <c r="B3" s="2"/>
      <c r="C3" s="18"/>
      <c r="D3" s="98"/>
      <c r="E3" s="98"/>
      <c r="F3" s="98"/>
      <c r="G3" s="98"/>
      <c r="H3" s="2"/>
      <c r="I3" s="2"/>
      <c r="J3" s="2"/>
      <c r="K3" s="1"/>
      <c r="L3" s="2" t="s">
        <v>12</v>
      </c>
    </row>
    <row r="4" spans="1:12" ht="13.5" customHeight="1" thickBot="1">
      <c r="A4" s="179"/>
      <c r="B4" s="180"/>
      <c r="C4" s="575" t="s">
        <v>214</v>
      </c>
      <c r="D4" s="578" t="s">
        <v>0</v>
      </c>
      <c r="E4" s="579"/>
      <c r="F4" s="579"/>
      <c r="G4" s="579"/>
      <c r="H4" s="579"/>
      <c r="I4" s="579"/>
      <c r="J4" s="580"/>
      <c r="K4" s="575" t="s">
        <v>216</v>
      </c>
      <c r="L4" s="581" t="s">
        <v>39</v>
      </c>
    </row>
    <row r="5" spans="1:12" ht="13.5" customHeight="1" thickBot="1">
      <c r="A5" s="182"/>
      <c r="B5" s="183"/>
      <c r="C5" s="576"/>
      <c r="D5" s="581" t="s">
        <v>215</v>
      </c>
      <c r="E5" s="584" t="s">
        <v>40</v>
      </c>
      <c r="F5" s="585"/>
      <c r="G5" s="585"/>
      <c r="H5" s="585"/>
      <c r="I5" s="585"/>
      <c r="J5" s="586"/>
      <c r="K5" s="576"/>
      <c r="L5" s="582"/>
    </row>
    <row r="6" spans="1:12" ht="64.5" customHeight="1" thickBot="1">
      <c r="A6" s="184" t="s">
        <v>1</v>
      </c>
      <c r="B6" s="185" t="s">
        <v>2</v>
      </c>
      <c r="C6" s="577"/>
      <c r="D6" s="583"/>
      <c r="E6" s="186" t="s">
        <v>41</v>
      </c>
      <c r="F6" s="187" t="s">
        <v>3</v>
      </c>
      <c r="G6" s="188" t="s">
        <v>190</v>
      </c>
      <c r="H6" s="87" t="s">
        <v>239</v>
      </c>
      <c r="I6" s="188" t="s">
        <v>42</v>
      </c>
      <c r="J6" s="188" t="s">
        <v>17</v>
      </c>
      <c r="K6" s="577"/>
      <c r="L6" s="583"/>
    </row>
    <row r="7" spans="1:12" ht="12" customHeight="1" thickBot="1">
      <c r="A7" s="88">
        <v>1</v>
      </c>
      <c r="B7" s="88">
        <v>2</v>
      </c>
      <c r="C7" s="89">
        <v>3</v>
      </c>
      <c r="D7" s="89">
        <v>4</v>
      </c>
      <c r="E7" s="132">
        <v>5</v>
      </c>
      <c r="F7" s="90">
        <v>6</v>
      </c>
      <c r="G7" s="90">
        <v>7</v>
      </c>
      <c r="H7" s="90">
        <v>8</v>
      </c>
      <c r="I7" s="91">
        <v>9</v>
      </c>
      <c r="J7" s="90">
        <v>10</v>
      </c>
      <c r="K7" s="91">
        <v>11</v>
      </c>
      <c r="L7" s="90">
        <v>12</v>
      </c>
    </row>
    <row r="8" spans="1:12" ht="15" thickBot="1">
      <c r="A8" s="99" t="s">
        <v>4</v>
      </c>
      <c r="B8" s="100" t="s">
        <v>31</v>
      </c>
      <c r="C8" s="100"/>
      <c r="D8" s="101"/>
      <c r="E8" s="101"/>
      <c r="F8" s="101"/>
      <c r="G8" s="101"/>
      <c r="H8" s="101"/>
      <c r="I8" s="101"/>
      <c r="J8" s="101"/>
      <c r="K8" s="100"/>
      <c r="L8" s="102"/>
    </row>
    <row r="9" spans="1:12" ht="12.75" customHeight="1">
      <c r="A9" s="125">
        <v>1</v>
      </c>
      <c r="B9" s="103" t="s">
        <v>33</v>
      </c>
      <c r="C9" s="104"/>
      <c r="D9" s="104"/>
      <c r="E9" s="339"/>
      <c r="F9" s="104"/>
      <c r="G9" s="104"/>
      <c r="H9" s="104"/>
      <c r="I9" s="104"/>
      <c r="J9" s="104"/>
      <c r="K9" s="104"/>
      <c r="L9" s="105"/>
    </row>
    <row r="10" spans="1:12" ht="12.75" customHeight="1">
      <c r="A10" s="323"/>
      <c r="B10" s="338" t="s">
        <v>206</v>
      </c>
      <c r="C10" s="21">
        <f>1285000+280000</f>
        <v>1565000</v>
      </c>
      <c r="D10" s="21">
        <f>E10</f>
        <v>100000</v>
      </c>
      <c r="E10" s="21">
        <v>100000</v>
      </c>
      <c r="F10" s="21" t="s">
        <v>6</v>
      </c>
      <c r="G10" s="21" t="s">
        <v>6</v>
      </c>
      <c r="H10" s="21" t="s">
        <v>6</v>
      </c>
      <c r="I10" s="21" t="s">
        <v>6</v>
      </c>
      <c r="J10" s="21" t="s">
        <v>6</v>
      </c>
      <c r="K10" s="21" t="s">
        <v>6</v>
      </c>
      <c r="L10" s="22">
        <f>C10+D10</f>
        <v>1665000</v>
      </c>
    </row>
    <row r="11" spans="1:12" ht="12.75" customHeight="1">
      <c r="A11" s="126">
        <v>2</v>
      </c>
      <c r="B11" s="106" t="s">
        <v>178</v>
      </c>
      <c r="C11" s="48"/>
      <c r="D11" s="48"/>
      <c r="E11" s="48"/>
      <c r="F11" s="48"/>
      <c r="G11" s="48"/>
      <c r="H11" s="48"/>
      <c r="I11" s="48"/>
      <c r="J11" s="48"/>
      <c r="K11" s="48"/>
      <c r="L11" s="52"/>
    </row>
    <row r="12" spans="1:12" ht="12.75" customHeight="1">
      <c r="A12" s="127"/>
      <c r="B12" s="94" t="s">
        <v>207</v>
      </c>
      <c r="C12" s="46">
        <f>21000+200000</f>
        <v>221000</v>
      </c>
      <c r="D12" s="46">
        <f>E12</f>
        <v>241650</v>
      </c>
      <c r="E12" s="46">
        <v>241650</v>
      </c>
      <c r="F12" s="46" t="s">
        <v>6</v>
      </c>
      <c r="G12" s="46" t="s">
        <v>6</v>
      </c>
      <c r="H12" s="46" t="s">
        <v>6</v>
      </c>
      <c r="I12" s="46" t="s">
        <v>6</v>
      </c>
      <c r="J12" s="46" t="s">
        <v>6</v>
      </c>
      <c r="K12" s="46" t="s">
        <v>6</v>
      </c>
      <c r="L12" s="47">
        <f>C12+D12</f>
        <v>462650</v>
      </c>
    </row>
    <row r="13" spans="1:12" ht="12.75" customHeight="1">
      <c r="A13" s="128">
        <v>3</v>
      </c>
      <c r="B13" s="106" t="s">
        <v>208</v>
      </c>
      <c r="C13" s="48"/>
      <c r="D13" s="48"/>
      <c r="E13" s="48"/>
      <c r="F13" s="48"/>
      <c r="G13" s="48"/>
      <c r="H13" s="48"/>
      <c r="I13" s="48"/>
      <c r="J13" s="48"/>
      <c r="K13" s="48"/>
      <c r="L13" s="343"/>
    </row>
    <row r="14" spans="1:12" ht="12.75" customHeight="1">
      <c r="A14" s="9"/>
      <c r="B14" s="501" t="s">
        <v>213</v>
      </c>
      <c r="C14" s="502" t="s">
        <v>6</v>
      </c>
      <c r="D14" s="192">
        <f>E14</f>
        <v>300000</v>
      </c>
      <c r="E14" s="192">
        <v>300000</v>
      </c>
      <c r="F14" s="46" t="s">
        <v>6</v>
      </c>
      <c r="G14" s="46" t="s">
        <v>6</v>
      </c>
      <c r="H14" s="46" t="s">
        <v>6</v>
      </c>
      <c r="I14" s="46" t="s">
        <v>6</v>
      </c>
      <c r="J14" s="46" t="s">
        <v>6</v>
      </c>
      <c r="K14" s="46" t="s">
        <v>6</v>
      </c>
      <c r="L14" s="503">
        <f>D14</f>
        <v>300000</v>
      </c>
    </row>
    <row r="15" spans="1:12" ht="12.75" customHeight="1">
      <c r="A15" s="500">
        <v>4</v>
      </c>
      <c r="B15" s="62" t="s">
        <v>209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</row>
    <row r="16" spans="1:12" ht="12.75" customHeight="1" thickBot="1">
      <c r="A16" s="127"/>
      <c r="B16" s="94" t="s">
        <v>210</v>
      </c>
      <c r="C16" s="46" t="s">
        <v>6</v>
      </c>
      <c r="D16" s="46">
        <f>E16+H16</f>
        <v>580000</v>
      </c>
      <c r="E16" s="46">
        <v>11600</v>
      </c>
      <c r="F16" s="46" t="s">
        <v>6</v>
      </c>
      <c r="G16" s="46" t="s">
        <v>6</v>
      </c>
      <c r="H16" s="46">
        <v>568400</v>
      </c>
      <c r="I16" s="46" t="s">
        <v>6</v>
      </c>
      <c r="J16" s="46" t="s">
        <v>6</v>
      </c>
      <c r="K16" s="46" t="s">
        <v>6</v>
      </c>
      <c r="L16" s="47">
        <f>D16</f>
        <v>580000</v>
      </c>
    </row>
    <row r="17" spans="1:12" ht="16.5" customHeight="1" thickBot="1">
      <c r="A17" s="605" t="s">
        <v>180</v>
      </c>
      <c r="B17" s="606"/>
      <c r="C17" s="518">
        <f aca="true" t="shared" si="0" ref="C17:L17">SUM(C10:C16)</f>
        <v>1786000</v>
      </c>
      <c r="D17" s="518">
        <f t="shared" si="0"/>
        <v>1221650</v>
      </c>
      <c r="E17" s="518">
        <f t="shared" si="0"/>
        <v>653250</v>
      </c>
      <c r="F17" s="518">
        <f t="shared" si="0"/>
        <v>0</v>
      </c>
      <c r="G17" s="518">
        <f t="shared" si="0"/>
        <v>0</v>
      </c>
      <c r="H17" s="518">
        <f t="shared" si="0"/>
        <v>568400</v>
      </c>
      <c r="I17" s="518">
        <f t="shared" si="0"/>
        <v>0</v>
      </c>
      <c r="J17" s="518">
        <f t="shared" si="0"/>
        <v>0</v>
      </c>
      <c r="K17" s="518">
        <f t="shared" si="0"/>
        <v>0</v>
      </c>
      <c r="L17" s="519">
        <f t="shared" si="0"/>
        <v>3007650</v>
      </c>
    </row>
    <row r="18" spans="1:12" ht="12.75" customHeight="1" thickBot="1">
      <c r="A18" s="516"/>
      <c r="B18" s="516"/>
      <c r="C18" s="517"/>
      <c r="D18" s="517"/>
      <c r="E18" s="517"/>
      <c r="F18" s="517"/>
      <c r="G18" s="517"/>
      <c r="H18" s="68"/>
      <c r="I18" s="68"/>
      <c r="J18" s="68"/>
      <c r="K18" s="68"/>
      <c r="L18" s="68"/>
    </row>
    <row r="19" spans="1:12" ht="12.75" customHeight="1">
      <c r="A19" s="125">
        <v>5</v>
      </c>
      <c r="B19" s="103" t="s">
        <v>179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435"/>
    </row>
    <row r="20" spans="1:12" ht="12.75" customHeight="1" thickBot="1">
      <c r="A20" s="129"/>
      <c r="B20" s="107" t="s">
        <v>212</v>
      </c>
      <c r="C20" s="108" t="s">
        <v>6</v>
      </c>
      <c r="D20" s="108">
        <f>E20</f>
        <v>18365</v>
      </c>
      <c r="E20" s="108">
        <v>18365</v>
      </c>
      <c r="F20" s="436" t="s">
        <v>6</v>
      </c>
      <c r="G20" s="436" t="s">
        <v>6</v>
      </c>
      <c r="H20" s="436" t="s">
        <v>6</v>
      </c>
      <c r="I20" s="436" t="s">
        <v>6</v>
      </c>
      <c r="J20" s="436" t="s">
        <v>6</v>
      </c>
      <c r="K20" s="436" t="s">
        <v>6</v>
      </c>
      <c r="L20" s="434">
        <f>D20</f>
        <v>18365</v>
      </c>
    </row>
    <row r="21" spans="1:12" ht="12.75" customHeight="1" thickBot="1">
      <c r="A21" s="437"/>
      <c r="B21" s="438"/>
      <c r="C21" s="439"/>
      <c r="D21" s="440"/>
      <c r="E21" s="440"/>
      <c r="F21" s="441"/>
      <c r="G21" s="441"/>
      <c r="H21" s="441"/>
      <c r="I21" s="441"/>
      <c r="J21" s="441"/>
      <c r="K21" s="441"/>
      <c r="L21" s="440"/>
    </row>
    <row r="22" spans="1:12" ht="16.5" customHeight="1" thickBot="1">
      <c r="A22" s="605" t="s">
        <v>18</v>
      </c>
      <c r="B22" s="606"/>
      <c r="C22" s="518">
        <f aca="true" t="shared" si="1" ref="C22:L22">SUM(C17:C21)</f>
        <v>1786000</v>
      </c>
      <c r="D22" s="518">
        <f t="shared" si="1"/>
        <v>1240015</v>
      </c>
      <c r="E22" s="518">
        <f t="shared" si="1"/>
        <v>671615</v>
      </c>
      <c r="F22" s="518">
        <f t="shared" si="1"/>
        <v>0</v>
      </c>
      <c r="G22" s="518">
        <f t="shared" si="1"/>
        <v>0</v>
      </c>
      <c r="H22" s="518">
        <f t="shared" si="1"/>
        <v>568400</v>
      </c>
      <c r="I22" s="518">
        <f t="shared" si="1"/>
        <v>0</v>
      </c>
      <c r="J22" s="518">
        <f t="shared" si="1"/>
        <v>0</v>
      </c>
      <c r="K22" s="518">
        <f t="shared" si="1"/>
        <v>0</v>
      </c>
      <c r="L22" s="518">
        <f t="shared" si="1"/>
        <v>3026015</v>
      </c>
    </row>
    <row r="23" spans="1:12" ht="12.75" customHeight="1">
      <c r="A23" s="95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ht="13.5" thickBot="1">
      <c r="A24" s="8"/>
      <c r="B24" s="2"/>
      <c r="C24" s="18"/>
      <c r="D24" s="98"/>
      <c r="E24" s="98"/>
      <c r="F24" s="98"/>
      <c r="G24" s="98"/>
      <c r="H24" s="2"/>
      <c r="I24" s="2"/>
      <c r="J24" s="2"/>
      <c r="K24" s="1"/>
      <c r="L24" s="2"/>
    </row>
    <row r="25" spans="1:12" ht="15" customHeight="1">
      <c r="A25" s="111" t="s">
        <v>9</v>
      </c>
      <c r="B25" s="112" t="s">
        <v>36</v>
      </c>
      <c r="C25" s="113"/>
      <c r="D25" s="114"/>
      <c r="E25" s="114"/>
      <c r="F25" s="114"/>
      <c r="G25" s="114"/>
      <c r="H25" s="114"/>
      <c r="I25" s="114"/>
      <c r="J25" s="114"/>
      <c r="K25" s="113"/>
      <c r="L25" s="115"/>
    </row>
    <row r="26" spans="1:12" ht="18" customHeight="1" thickBot="1">
      <c r="A26" s="607" t="s">
        <v>37</v>
      </c>
      <c r="B26" s="608"/>
      <c r="C26" s="21" t="s">
        <v>6</v>
      </c>
      <c r="D26" s="21" t="s">
        <v>6</v>
      </c>
      <c r="E26" s="21" t="s">
        <v>6</v>
      </c>
      <c r="F26" s="21" t="s">
        <v>6</v>
      </c>
      <c r="G26" s="21" t="s">
        <v>6</v>
      </c>
      <c r="H26" s="21" t="s">
        <v>6</v>
      </c>
      <c r="I26" s="21" t="s">
        <v>6</v>
      </c>
      <c r="J26" s="21" t="s">
        <v>6</v>
      </c>
      <c r="K26" s="21" t="s">
        <v>6</v>
      </c>
      <c r="L26" s="22" t="s">
        <v>6</v>
      </c>
    </row>
    <row r="27" spans="1:12" ht="16.5" customHeight="1" thickBot="1">
      <c r="A27" s="116"/>
      <c r="B27" s="317" t="s">
        <v>10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265">
        <v>0</v>
      </c>
    </row>
    <row r="28" spans="1:12" ht="13.5" thickBot="1">
      <c r="A28" s="118"/>
      <c r="B28" s="515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ht="24" customHeight="1" thickBot="1">
      <c r="A29" s="120"/>
      <c r="B29" s="109" t="s">
        <v>38</v>
      </c>
      <c r="C29" s="110">
        <f>C22+C27</f>
        <v>1786000</v>
      </c>
      <c r="D29" s="110">
        <f aca="true" t="shared" si="2" ref="D29:L29">D22+D27</f>
        <v>1240015</v>
      </c>
      <c r="E29" s="110">
        <f t="shared" si="2"/>
        <v>671615</v>
      </c>
      <c r="F29" s="110">
        <f t="shared" si="2"/>
        <v>0</v>
      </c>
      <c r="G29" s="110">
        <f t="shared" si="2"/>
        <v>0</v>
      </c>
      <c r="H29" s="110">
        <f t="shared" si="2"/>
        <v>568400</v>
      </c>
      <c r="I29" s="110">
        <f t="shared" si="2"/>
        <v>0</v>
      </c>
      <c r="J29" s="110">
        <f t="shared" si="2"/>
        <v>0</v>
      </c>
      <c r="K29" s="110">
        <f t="shared" si="2"/>
        <v>0</v>
      </c>
      <c r="L29" s="121">
        <f t="shared" si="2"/>
        <v>3026015</v>
      </c>
    </row>
    <row r="30" spans="1:12" ht="12.75">
      <c r="A30" s="122"/>
      <c r="B30" s="123"/>
      <c r="C30" s="122"/>
      <c r="D30" s="122"/>
      <c r="E30" s="122"/>
      <c r="F30" s="122"/>
      <c r="G30" s="122"/>
      <c r="H30" s="122"/>
      <c r="I30" s="122"/>
      <c r="J30" s="122"/>
      <c r="K30" s="122"/>
      <c r="L30" s="122"/>
    </row>
    <row r="31" spans="1:12" ht="7.5" customHeight="1">
      <c r="A31" s="2"/>
      <c r="B31" s="7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23"/>
      <c r="B32" s="281" t="s">
        <v>89</v>
      </c>
      <c r="C32" s="243"/>
      <c r="D32" s="123"/>
      <c r="E32" s="123"/>
      <c r="F32" s="123"/>
      <c r="G32" s="123"/>
      <c r="H32" s="282"/>
      <c r="I32" s="282"/>
      <c r="J32" s="123"/>
      <c r="K32" s="123"/>
      <c r="L32" s="1"/>
    </row>
    <row r="33" spans="1:12" ht="12.75">
      <c r="A33" s="283"/>
      <c r="B33" s="58" t="s">
        <v>211</v>
      </c>
      <c r="C33" s="58"/>
      <c r="D33" s="58"/>
      <c r="E33" s="58"/>
      <c r="F33" s="58"/>
      <c r="G33" s="58"/>
      <c r="H33" s="58"/>
      <c r="I33" s="58"/>
      <c r="J33" s="278">
        <f>E22</f>
        <v>671615</v>
      </c>
      <c r="K33" s="278" t="s">
        <v>13</v>
      </c>
      <c r="L33" s="1"/>
    </row>
    <row r="34" spans="1:12" ht="12.75">
      <c r="A34" s="2"/>
      <c r="B34" s="7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2"/>
      <c r="B35" s="7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>
      <c r="A36" s="340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2"/>
      <c r="B37" s="11" t="s">
        <v>283</v>
      </c>
      <c r="C37" s="1"/>
      <c r="D37" s="1"/>
      <c r="E37" s="1"/>
      <c r="F37" s="1"/>
      <c r="G37" s="272"/>
      <c r="H37" s="1"/>
      <c r="I37" s="1"/>
      <c r="J37" s="1"/>
      <c r="K37" s="1"/>
      <c r="L37" s="1"/>
    </row>
    <row r="38" spans="1:12" ht="12.75">
      <c r="A38" s="2"/>
      <c r="B38" s="7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2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" customHeight="1" hidden="1">
      <c r="A40" s="53"/>
      <c r="B40" s="53"/>
      <c r="C40" s="53"/>
      <c r="D40" s="53"/>
      <c r="E40" s="57"/>
      <c r="F40" s="58"/>
      <c r="G40" s="53"/>
      <c r="H40" s="53"/>
      <c r="I40" s="61"/>
      <c r="J40" s="60"/>
      <c r="K40" s="58"/>
      <c r="L40" s="58"/>
    </row>
    <row r="41" ht="12.75" hidden="1">
      <c r="B41" s="53" t="s">
        <v>86</v>
      </c>
    </row>
    <row r="42" ht="12.75" hidden="1"/>
    <row r="43" ht="12.75" hidden="1"/>
    <row r="44" spans="1:12" ht="19.5" customHeight="1" hidden="1">
      <c r="A44" s="284" t="s">
        <v>1</v>
      </c>
      <c r="B44" s="284" t="s">
        <v>87</v>
      </c>
      <c r="C44" s="590" t="s">
        <v>88</v>
      </c>
      <c r="D44" s="591"/>
      <c r="E44" s="591"/>
      <c r="F44" s="591"/>
      <c r="G44" s="591"/>
      <c r="H44" s="591"/>
      <c r="I44" s="591"/>
      <c r="J44" s="591"/>
      <c r="K44" s="591"/>
      <c r="L44" s="592"/>
    </row>
    <row r="45" spans="1:12" ht="15" hidden="1">
      <c r="A45" s="290" t="s">
        <v>4</v>
      </c>
      <c r="B45" s="593" t="s">
        <v>31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5"/>
    </row>
    <row r="46" spans="1:12" ht="12.75" hidden="1">
      <c r="A46" s="344">
        <v>1</v>
      </c>
      <c r="B46" s="345" t="s">
        <v>33</v>
      </c>
      <c r="C46" s="596" t="s">
        <v>165</v>
      </c>
      <c r="D46" s="597"/>
      <c r="E46" s="597"/>
      <c r="F46" s="597"/>
      <c r="G46" s="597"/>
      <c r="H46" s="597"/>
      <c r="I46" s="597"/>
      <c r="J46" s="597"/>
      <c r="K46" s="597"/>
      <c r="L46" s="598"/>
    </row>
    <row r="47" spans="1:12" ht="27" customHeight="1" hidden="1">
      <c r="A47" s="346"/>
      <c r="B47" s="347"/>
      <c r="C47" s="599"/>
      <c r="D47" s="600"/>
      <c r="E47" s="600"/>
      <c r="F47" s="600"/>
      <c r="G47" s="600"/>
      <c r="H47" s="600"/>
      <c r="I47" s="600"/>
      <c r="J47" s="600"/>
      <c r="K47" s="600"/>
      <c r="L47" s="601"/>
    </row>
    <row r="48" spans="1:12" ht="25.5" customHeight="1" hidden="1">
      <c r="A48" s="346"/>
      <c r="B48" s="347"/>
      <c r="C48" s="599" t="s">
        <v>109</v>
      </c>
      <c r="D48" s="600"/>
      <c r="E48" s="600"/>
      <c r="F48" s="600"/>
      <c r="G48" s="600"/>
      <c r="H48" s="600"/>
      <c r="I48" s="600"/>
      <c r="J48" s="600"/>
      <c r="K48" s="600"/>
      <c r="L48" s="601"/>
    </row>
    <row r="49" spans="1:12" ht="25.5" customHeight="1" hidden="1">
      <c r="A49" s="348"/>
      <c r="B49" s="349"/>
      <c r="C49" s="602" t="s">
        <v>108</v>
      </c>
      <c r="D49" s="603"/>
      <c r="E49" s="603"/>
      <c r="F49" s="603"/>
      <c r="G49" s="603"/>
      <c r="H49" s="603"/>
      <c r="I49" s="603"/>
      <c r="J49" s="603"/>
      <c r="K49" s="603"/>
      <c r="L49" s="604"/>
    </row>
    <row r="50" spans="1:12" ht="25.5" customHeight="1" hidden="1">
      <c r="A50" s="285">
        <v>2</v>
      </c>
      <c r="B50" s="333" t="s">
        <v>34</v>
      </c>
      <c r="C50" s="587" t="s">
        <v>160</v>
      </c>
      <c r="D50" s="588"/>
      <c r="E50" s="588"/>
      <c r="F50" s="588"/>
      <c r="G50" s="588"/>
      <c r="H50" s="588"/>
      <c r="I50" s="588"/>
      <c r="J50" s="588"/>
      <c r="K50" s="588"/>
      <c r="L50" s="589"/>
    </row>
    <row r="51" spans="1:12" ht="25.5" customHeight="1" hidden="1">
      <c r="A51" s="285">
        <v>3</v>
      </c>
      <c r="B51" s="333" t="s">
        <v>35</v>
      </c>
      <c r="C51" s="587" t="s">
        <v>161</v>
      </c>
      <c r="D51" s="588"/>
      <c r="E51" s="588"/>
      <c r="F51" s="588"/>
      <c r="G51" s="588"/>
      <c r="H51" s="588"/>
      <c r="I51" s="588"/>
      <c r="J51" s="588"/>
      <c r="K51" s="588"/>
      <c r="L51" s="589"/>
    </row>
    <row r="52" spans="1:12" ht="38.25" customHeight="1" hidden="1">
      <c r="A52" s="285">
        <v>4</v>
      </c>
      <c r="B52" s="333" t="s">
        <v>107</v>
      </c>
      <c r="C52" s="587" t="s">
        <v>110</v>
      </c>
      <c r="D52" s="588"/>
      <c r="E52" s="588"/>
      <c r="F52" s="588"/>
      <c r="G52" s="588"/>
      <c r="H52" s="588"/>
      <c r="I52" s="588"/>
      <c r="J52" s="588"/>
      <c r="K52" s="588"/>
      <c r="L52" s="589"/>
    </row>
    <row r="53" ht="12.75" hidden="1"/>
    <row r="54" ht="12.75" hidden="1"/>
    <row r="55" ht="12.75" hidden="1"/>
  </sheetData>
  <sheetProtection/>
  <mergeCells count="18">
    <mergeCell ref="A17:B17"/>
    <mergeCell ref="A26:B26"/>
    <mergeCell ref="A2:L2"/>
    <mergeCell ref="C4:C6"/>
    <mergeCell ref="D4:J4"/>
    <mergeCell ref="K4:K6"/>
    <mergeCell ref="L4:L6"/>
    <mergeCell ref="D5:D6"/>
    <mergeCell ref="A22:B22"/>
    <mergeCell ref="E5:J5"/>
    <mergeCell ref="C50:L50"/>
    <mergeCell ref="C51:L51"/>
    <mergeCell ref="C52:L52"/>
    <mergeCell ref="C44:L44"/>
    <mergeCell ref="B45:L45"/>
    <mergeCell ref="C46:L47"/>
    <mergeCell ref="C48:L48"/>
    <mergeCell ref="C49:L49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3"/>
  <sheetViews>
    <sheetView zoomScale="110" zoomScaleNormal="110" zoomScalePageLayoutView="0" workbookViewId="0" topLeftCell="A1">
      <selection activeCell="B4" sqref="B4"/>
    </sheetView>
  </sheetViews>
  <sheetFormatPr defaultColWidth="9.00390625" defaultRowHeight="12.75"/>
  <cols>
    <col min="1" max="1" width="4.25390625" style="130" customWidth="1"/>
    <col min="2" max="2" width="54.25390625" style="130" customWidth="1"/>
    <col min="3" max="3" width="10.25390625" style="130" customWidth="1"/>
    <col min="4" max="4" width="11.625" style="130" customWidth="1"/>
    <col min="5" max="5" width="10.625" style="130" customWidth="1"/>
    <col min="6" max="6" width="10.375" style="130" customWidth="1"/>
    <col min="7" max="7" width="10.75390625" style="130" customWidth="1"/>
    <col min="8" max="8" width="10.00390625" style="130" customWidth="1"/>
    <col min="9" max="10" width="9.375" style="130" customWidth="1"/>
    <col min="11" max="11" width="9.25390625" style="130" customWidth="1"/>
    <col min="12" max="12" width="11.375" style="130" customWidth="1"/>
    <col min="13" max="13" width="6.00390625" style="130" customWidth="1"/>
    <col min="14" max="14" width="4.375" style="130" hidden="1" customWidth="1"/>
    <col min="15" max="15" width="38.00390625" style="130" hidden="1" customWidth="1"/>
    <col min="16" max="16" width="70.00390625" style="130" hidden="1" customWidth="1"/>
    <col min="17" max="19" width="0" style="130" hidden="1" customWidth="1"/>
    <col min="20" max="16384" width="9.125" style="130" customWidth="1"/>
  </cols>
  <sheetData>
    <row r="2" ht="15" customHeight="1">
      <c r="B2" s="414"/>
    </row>
    <row r="3" ht="15" customHeight="1">
      <c r="B3" s="414"/>
    </row>
    <row r="4" ht="12" customHeight="1">
      <c r="B4" s="414"/>
    </row>
    <row r="5" spans="1:12" ht="15.75" customHeight="1">
      <c r="A5" s="621" t="s">
        <v>229</v>
      </c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 ht="15" customHeight="1">
      <c r="A6" s="476"/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</row>
    <row r="7" spans="1:16" ht="13.5" customHeight="1" thickBot="1">
      <c r="A7" s="131"/>
      <c r="B7" s="124"/>
      <c r="C7" s="131"/>
      <c r="D7" s="131"/>
      <c r="E7" s="131"/>
      <c r="F7" s="131"/>
      <c r="G7" s="131"/>
      <c r="H7" s="124"/>
      <c r="I7" s="124"/>
      <c r="J7" s="124"/>
      <c r="K7" s="11"/>
      <c r="L7" s="124" t="s">
        <v>12</v>
      </c>
      <c r="N7" s="350"/>
      <c r="O7" s="351"/>
      <c r="P7" s="352"/>
    </row>
    <row r="8" spans="1:16" ht="13.5" customHeight="1" thickBot="1">
      <c r="A8" s="179"/>
      <c r="B8" s="180"/>
      <c r="C8" s="575" t="s">
        <v>214</v>
      </c>
      <c r="D8" s="578" t="s">
        <v>0</v>
      </c>
      <c r="E8" s="579"/>
      <c r="F8" s="579"/>
      <c r="G8" s="579"/>
      <c r="H8" s="579"/>
      <c r="I8" s="579"/>
      <c r="J8" s="580"/>
      <c r="K8" s="575" t="s">
        <v>216</v>
      </c>
      <c r="L8" s="581" t="s">
        <v>39</v>
      </c>
      <c r="N8" s="353"/>
      <c r="O8" s="354"/>
      <c r="P8" s="609" t="s">
        <v>113</v>
      </c>
    </row>
    <row r="9" spans="1:16" ht="13.5" customHeight="1" thickBot="1">
      <c r="A9" s="182"/>
      <c r="B9" s="183"/>
      <c r="C9" s="576"/>
      <c r="D9" s="581" t="s">
        <v>215</v>
      </c>
      <c r="E9" s="584" t="s">
        <v>40</v>
      </c>
      <c r="F9" s="585"/>
      <c r="G9" s="585"/>
      <c r="H9" s="585"/>
      <c r="I9" s="585"/>
      <c r="J9" s="586"/>
      <c r="K9" s="576"/>
      <c r="L9" s="582"/>
      <c r="N9" s="355"/>
      <c r="O9" s="356"/>
      <c r="P9" s="610"/>
    </row>
    <row r="10" spans="1:16" ht="54" customHeight="1" thickBot="1">
      <c r="A10" s="184" t="s">
        <v>1</v>
      </c>
      <c r="B10" s="185" t="s">
        <v>2</v>
      </c>
      <c r="C10" s="577"/>
      <c r="D10" s="583"/>
      <c r="E10" s="186" t="s">
        <v>41</v>
      </c>
      <c r="F10" s="187" t="s">
        <v>3</v>
      </c>
      <c r="G10" s="188" t="s">
        <v>190</v>
      </c>
      <c r="H10" s="86" t="s">
        <v>240</v>
      </c>
      <c r="I10" s="188" t="s">
        <v>42</v>
      </c>
      <c r="J10" s="188" t="s">
        <v>17</v>
      </c>
      <c r="K10" s="577"/>
      <c r="L10" s="583"/>
      <c r="N10" s="357" t="s">
        <v>1</v>
      </c>
      <c r="O10" s="358" t="s">
        <v>2</v>
      </c>
      <c r="P10" s="611"/>
    </row>
    <row r="11" spans="1:16" ht="11.25" customHeight="1" thickBot="1">
      <c r="A11" s="88">
        <v>1</v>
      </c>
      <c r="B11" s="88">
        <v>2</v>
      </c>
      <c r="C11" s="89">
        <v>3</v>
      </c>
      <c r="D11" s="89">
        <v>4</v>
      </c>
      <c r="E11" s="132">
        <v>5</v>
      </c>
      <c r="F11" s="90">
        <v>6</v>
      </c>
      <c r="G11" s="90">
        <v>7</v>
      </c>
      <c r="H11" s="90">
        <v>8</v>
      </c>
      <c r="I11" s="91">
        <v>9</v>
      </c>
      <c r="J11" s="90">
        <v>10</v>
      </c>
      <c r="K11" s="91">
        <v>11</v>
      </c>
      <c r="L11" s="90">
        <v>12</v>
      </c>
      <c r="N11" s="359">
        <v>1</v>
      </c>
      <c r="O11" s="359">
        <v>2</v>
      </c>
      <c r="P11" s="360"/>
    </row>
    <row r="12" spans="1:16" ht="15" customHeight="1">
      <c r="A12" s="35" t="s">
        <v>4</v>
      </c>
      <c r="B12" s="26" t="s">
        <v>31</v>
      </c>
      <c r="C12" s="26"/>
      <c r="D12" s="101"/>
      <c r="E12" s="101"/>
      <c r="F12" s="101"/>
      <c r="G12" s="101"/>
      <c r="H12" s="101"/>
      <c r="I12" s="101"/>
      <c r="J12" s="101"/>
      <c r="K12" s="100"/>
      <c r="L12" s="102"/>
      <c r="N12" s="361" t="s">
        <v>4</v>
      </c>
      <c r="O12" s="362" t="s">
        <v>31</v>
      </c>
      <c r="P12" s="360"/>
    </row>
    <row r="13" spans="1:16" ht="12.75" customHeight="1">
      <c r="A13" s="139">
        <v>1</v>
      </c>
      <c r="B13" s="442" t="s">
        <v>189</v>
      </c>
      <c r="C13" s="504"/>
      <c r="D13" s="504"/>
      <c r="E13" s="504"/>
      <c r="F13" s="504"/>
      <c r="G13" s="504"/>
      <c r="H13" s="504"/>
      <c r="I13" s="504"/>
      <c r="J13" s="504"/>
      <c r="K13" s="504"/>
      <c r="L13" s="148"/>
      <c r="N13" s="363">
        <v>1</v>
      </c>
      <c r="O13" s="364" t="s">
        <v>44</v>
      </c>
      <c r="P13" s="612" t="s">
        <v>114</v>
      </c>
    </row>
    <row r="14" spans="1:16" ht="24" customHeight="1">
      <c r="A14" s="552" t="s">
        <v>5</v>
      </c>
      <c r="B14" s="521" t="s">
        <v>233</v>
      </c>
      <c r="C14" s="136" t="s">
        <v>6</v>
      </c>
      <c r="D14" s="136">
        <f>E14</f>
        <v>100000</v>
      </c>
      <c r="E14" s="136">
        <v>100000</v>
      </c>
      <c r="F14" s="136" t="s">
        <v>6</v>
      </c>
      <c r="G14" s="136" t="s">
        <v>6</v>
      </c>
      <c r="H14" s="136" t="s">
        <v>6</v>
      </c>
      <c r="I14" s="136" t="s">
        <v>6</v>
      </c>
      <c r="J14" s="136" t="s">
        <v>6</v>
      </c>
      <c r="K14" s="136" t="s">
        <v>6</v>
      </c>
      <c r="L14" s="507">
        <f>D14</f>
        <v>100000</v>
      </c>
      <c r="N14" s="363"/>
      <c r="O14" s="520"/>
      <c r="P14" s="612"/>
    </row>
    <row r="15" spans="1:16" ht="15" customHeight="1">
      <c r="A15" s="473" t="s">
        <v>7</v>
      </c>
      <c r="B15" s="159" t="s">
        <v>234</v>
      </c>
      <c r="C15" s="168" t="s">
        <v>6</v>
      </c>
      <c r="D15" s="142">
        <f>E15</f>
        <v>250000</v>
      </c>
      <c r="E15" s="142">
        <v>250000</v>
      </c>
      <c r="F15" s="168" t="s">
        <v>6</v>
      </c>
      <c r="G15" s="168" t="s">
        <v>6</v>
      </c>
      <c r="H15" s="168" t="s">
        <v>6</v>
      </c>
      <c r="I15" s="168" t="s">
        <v>6</v>
      </c>
      <c r="J15" s="168" t="s">
        <v>6</v>
      </c>
      <c r="K15" s="142" t="s">
        <v>6</v>
      </c>
      <c r="L15" s="157">
        <f>D15</f>
        <v>250000</v>
      </c>
      <c r="N15" s="365"/>
      <c r="O15" s="366" t="s">
        <v>115</v>
      </c>
      <c r="P15" s="612"/>
    </row>
    <row r="16" spans="1:16" ht="12.75" customHeight="1">
      <c r="A16" s="133">
        <v>2</v>
      </c>
      <c r="B16" s="442" t="s">
        <v>231</v>
      </c>
      <c r="C16" s="137"/>
      <c r="D16" s="144"/>
      <c r="E16" s="144"/>
      <c r="F16" s="144"/>
      <c r="G16" s="144"/>
      <c r="H16" s="144"/>
      <c r="I16" s="144"/>
      <c r="J16" s="144"/>
      <c r="K16" s="144"/>
      <c r="L16" s="480"/>
      <c r="N16" s="363"/>
      <c r="O16" s="478"/>
      <c r="P16" s="477"/>
    </row>
    <row r="17" spans="1:16" ht="12.75" customHeight="1">
      <c r="A17" s="140"/>
      <c r="B17" s="159" t="s">
        <v>232</v>
      </c>
      <c r="C17" s="142" t="s">
        <v>6</v>
      </c>
      <c r="D17" s="142">
        <f>E17</f>
        <v>300000</v>
      </c>
      <c r="E17" s="142">
        <v>300000</v>
      </c>
      <c r="F17" s="142" t="s">
        <v>6</v>
      </c>
      <c r="G17" s="142" t="s">
        <v>6</v>
      </c>
      <c r="H17" s="142" t="s">
        <v>6</v>
      </c>
      <c r="I17" s="142" t="s">
        <v>6</v>
      </c>
      <c r="J17" s="142" t="s">
        <v>6</v>
      </c>
      <c r="K17" s="142" t="s">
        <v>6</v>
      </c>
      <c r="L17" s="157">
        <f>D17</f>
        <v>300000</v>
      </c>
      <c r="N17" s="363"/>
      <c r="O17" s="478"/>
      <c r="P17" s="477"/>
    </row>
    <row r="18" spans="1:16" ht="12.75" customHeight="1">
      <c r="A18" s="133">
        <v>3</v>
      </c>
      <c r="B18" s="479" t="s">
        <v>236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58"/>
      <c r="N18" s="363"/>
      <c r="O18" s="478"/>
      <c r="P18" s="477"/>
    </row>
    <row r="19" spans="1:16" ht="25.5" customHeight="1">
      <c r="A19" s="473"/>
      <c r="B19" s="445" t="s">
        <v>235</v>
      </c>
      <c r="C19" s="142" t="s">
        <v>6</v>
      </c>
      <c r="D19" s="142">
        <f>E19</f>
        <v>200000</v>
      </c>
      <c r="E19" s="142">
        <v>200000</v>
      </c>
      <c r="F19" s="142" t="s">
        <v>6</v>
      </c>
      <c r="G19" s="142" t="s">
        <v>6</v>
      </c>
      <c r="H19" s="142" t="s">
        <v>6</v>
      </c>
      <c r="I19" s="142" t="s">
        <v>6</v>
      </c>
      <c r="J19" s="142" t="s">
        <v>6</v>
      </c>
      <c r="K19" s="142" t="s">
        <v>6</v>
      </c>
      <c r="L19" s="157">
        <f>D19</f>
        <v>200000</v>
      </c>
      <c r="N19" s="363"/>
      <c r="O19" s="478"/>
      <c r="P19" s="477"/>
    </row>
    <row r="20" spans="1:16" ht="12.75" customHeight="1">
      <c r="A20" s="133">
        <v>4</v>
      </c>
      <c r="B20" s="572" t="s">
        <v>181</v>
      </c>
      <c r="C20" s="136"/>
      <c r="D20" s="144"/>
      <c r="E20" s="137"/>
      <c r="F20" s="137"/>
      <c r="G20" s="137"/>
      <c r="H20" s="137"/>
      <c r="I20" s="137"/>
      <c r="J20" s="137"/>
      <c r="K20" s="137"/>
      <c r="L20" s="158"/>
      <c r="N20" s="367">
        <v>5</v>
      </c>
      <c r="O20" s="368" t="s">
        <v>117</v>
      </c>
      <c r="P20" s="615" t="s">
        <v>118</v>
      </c>
    </row>
    <row r="21" spans="1:16" ht="42.75" customHeight="1">
      <c r="A21" s="140"/>
      <c r="B21" s="154" t="s">
        <v>266</v>
      </c>
      <c r="C21" s="168" t="s">
        <v>6</v>
      </c>
      <c r="D21" s="142">
        <f>E21+J21</f>
        <v>600000</v>
      </c>
      <c r="E21" s="142">
        <v>350000</v>
      </c>
      <c r="F21" s="142" t="s">
        <v>6</v>
      </c>
      <c r="G21" s="142" t="s">
        <v>6</v>
      </c>
      <c r="H21" s="142" t="s">
        <v>6</v>
      </c>
      <c r="I21" s="142" t="s">
        <v>6</v>
      </c>
      <c r="J21" s="142">
        <v>250000</v>
      </c>
      <c r="K21" s="142">
        <v>600000</v>
      </c>
      <c r="L21" s="157">
        <f>D21+K21</f>
        <v>1200000</v>
      </c>
      <c r="N21" s="369"/>
      <c r="O21" s="370" t="s">
        <v>50</v>
      </c>
      <c r="P21" s="616"/>
    </row>
    <row r="22" spans="1:16" ht="12.75" customHeight="1">
      <c r="A22" s="133">
        <v>5</v>
      </c>
      <c r="B22" s="488" t="s">
        <v>237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58"/>
      <c r="N22" s="371"/>
      <c r="O22" s="394"/>
      <c r="P22" s="393"/>
    </row>
    <row r="23" spans="1:16" ht="12.75" customHeight="1" thickBot="1">
      <c r="A23" s="135"/>
      <c r="B23" s="489" t="s">
        <v>238</v>
      </c>
      <c r="C23" s="481" t="s">
        <v>6</v>
      </c>
      <c r="D23" s="481">
        <f>E23</f>
        <v>142350</v>
      </c>
      <c r="E23" s="429">
        <f>137645+4705</f>
        <v>142350</v>
      </c>
      <c r="F23" s="481" t="s">
        <v>6</v>
      </c>
      <c r="G23" s="481" t="s">
        <v>6</v>
      </c>
      <c r="H23" s="481" t="s">
        <v>6</v>
      </c>
      <c r="I23" s="481" t="s">
        <v>6</v>
      </c>
      <c r="J23" s="481" t="s">
        <v>6</v>
      </c>
      <c r="K23" s="481" t="s">
        <v>6</v>
      </c>
      <c r="L23" s="482">
        <f>D23</f>
        <v>142350</v>
      </c>
      <c r="N23" s="371"/>
      <c r="O23" s="394"/>
      <c r="P23" s="393"/>
    </row>
    <row r="24" spans="1:16" ht="21" customHeight="1" thickBot="1">
      <c r="A24" s="617" t="s">
        <v>61</v>
      </c>
      <c r="B24" s="618"/>
      <c r="C24" s="161">
        <f aca="true" t="shared" si="0" ref="C24:L24">SUM(C13:C23)</f>
        <v>0</v>
      </c>
      <c r="D24" s="161">
        <f t="shared" si="0"/>
        <v>1592350</v>
      </c>
      <c r="E24" s="161">
        <f t="shared" si="0"/>
        <v>1342350</v>
      </c>
      <c r="F24" s="161">
        <f t="shared" si="0"/>
        <v>0</v>
      </c>
      <c r="G24" s="161">
        <f t="shared" si="0"/>
        <v>0</v>
      </c>
      <c r="H24" s="161">
        <f t="shared" si="0"/>
        <v>0</v>
      </c>
      <c r="I24" s="161">
        <f t="shared" si="0"/>
        <v>0</v>
      </c>
      <c r="J24" s="161">
        <f t="shared" si="0"/>
        <v>250000</v>
      </c>
      <c r="K24" s="161">
        <f t="shared" si="0"/>
        <v>600000</v>
      </c>
      <c r="L24" s="162">
        <f t="shared" si="0"/>
        <v>2192350</v>
      </c>
      <c r="N24" s="371"/>
      <c r="O24" s="394"/>
      <c r="P24" s="393"/>
    </row>
    <row r="25" spans="14:16" ht="12.75" customHeight="1">
      <c r="N25" s="371"/>
      <c r="O25" s="394"/>
      <c r="P25" s="393"/>
    </row>
    <row r="26" spans="14:16" ht="12.75" customHeight="1">
      <c r="N26" s="371"/>
      <c r="O26" s="394"/>
      <c r="P26" s="393"/>
    </row>
    <row r="27" spans="14:16" ht="12.75" customHeight="1">
      <c r="N27" s="371"/>
      <c r="O27" s="394"/>
      <c r="P27" s="393"/>
    </row>
    <row r="28" spans="14:16" ht="12.75" customHeight="1">
      <c r="N28" s="371"/>
      <c r="O28" s="394"/>
      <c r="P28" s="393"/>
    </row>
    <row r="29" spans="14:16" ht="12.75" customHeight="1">
      <c r="N29" s="371"/>
      <c r="O29" s="394"/>
      <c r="P29" s="393"/>
    </row>
    <row r="30" spans="14:16" ht="12.75" customHeight="1">
      <c r="N30" s="371"/>
      <c r="O30" s="394"/>
      <c r="P30" s="393"/>
    </row>
    <row r="31" spans="14:16" ht="12.75" customHeight="1">
      <c r="N31" s="371"/>
      <c r="O31" s="394"/>
      <c r="P31" s="393"/>
    </row>
    <row r="32" spans="14:16" ht="12.75" customHeight="1">
      <c r="N32" s="371"/>
      <c r="O32" s="394"/>
      <c r="P32" s="393"/>
    </row>
    <row r="33" spans="14:16" ht="12.75" customHeight="1">
      <c r="N33" s="371"/>
      <c r="O33" s="394"/>
      <c r="P33" s="393"/>
    </row>
    <row r="34" spans="14:16" ht="12.75" customHeight="1">
      <c r="N34" s="371"/>
      <c r="O34" s="394"/>
      <c r="P34" s="393"/>
    </row>
    <row r="35" spans="14:16" ht="12.75" customHeight="1">
      <c r="N35" s="371"/>
      <c r="O35" s="394"/>
      <c r="P35" s="393"/>
    </row>
    <row r="36" spans="14:16" ht="12.75" customHeight="1">
      <c r="N36" s="371"/>
      <c r="O36" s="394"/>
      <c r="P36" s="393"/>
    </row>
    <row r="37" spans="14:16" ht="12.75" customHeight="1">
      <c r="N37" s="371"/>
      <c r="O37" s="394"/>
      <c r="P37" s="393"/>
    </row>
    <row r="38" spans="14:16" ht="12.75" customHeight="1">
      <c r="N38" s="371"/>
      <c r="O38" s="394"/>
      <c r="P38" s="393"/>
    </row>
    <row r="39" spans="14:16" ht="12.75" customHeight="1">
      <c r="N39" s="371"/>
      <c r="O39" s="394"/>
      <c r="P39" s="393"/>
    </row>
    <row r="40" spans="14:16" ht="12.75" customHeight="1">
      <c r="N40" s="371"/>
      <c r="O40" s="394"/>
      <c r="P40" s="393"/>
    </row>
    <row r="41" spans="14:16" ht="12.75" customHeight="1">
      <c r="N41" s="371"/>
      <c r="O41" s="394"/>
      <c r="P41" s="393"/>
    </row>
    <row r="42" spans="14:16" ht="12.75" customHeight="1">
      <c r="N42" s="371"/>
      <c r="O42" s="394"/>
      <c r="P42" s="393"/>
    </row>
    <row r="43" spans="14:16" ht="12.75" customHeight="1">
      <c r="N43" s="371"/>
      <c r="O43" s="394"/>
      <c r="P43" s="393"/>
    </row>
    <row r="44" spans="14:16" ht="12.75" customHeight="1">
      <c r="N44" s="371"/>
      <c r="O44" s="394"/>
      <c r="P44" s="393"/>
    </row>
    <row r="45" spans="14:16" ht="12.75" customHeight="1">
      <c r="N45" s="371"/>
      <c r="O45" s="394"/>
      <c r="P45" s="393"/>
    </row>
    <row r="46" spans="1:16" ht="12.75" customHeight="1" thickBot="1">
      <c r="A46" s="131"/>
      <c r="B46" s="124"/>
      <c r="C46" s="131"/>
      <c r="D46" s="131"/>
      <c r="E46" s="131"/>
      <c r="F46" s="131"/>
      <c r="G46" s="131"/>
      <c r="H46" s="124"/>
      <c r="I46" s="124"/>
      <c r="J46" s="124"/>
      <c r="K46" s="11"/>
      <c r="L46" s="124" t="s">
        <v>12</v>
      </c>
      <c r="N46" s="371"/>
      <c r="O46" s="394"/>
      <c r="P46" s="393"/>
    </row>
    <row r="47" spans="1:16" ht="12.75" customHeight="1" thickBot="1">
      <c r="A47" s="179"/>
      <c r="B47" s="180"/>
      <c r="C47" s="575" t="s">
        <v>214</v>
      </c>
      <c r="D47" s="578" t="s">
        <v>0</v>
      </c>
      <c r="E47" s="579"/>
      <c r="F47" s="579"/>
      <c r="G47" s="579"/>
      <c r="H47" s="579"/>
      <c r="I47" s="579"/>
      <c r="J47" s="580"/>
      <c r="K47" s="575" t="s">
        <v>216</v>
      </c>
      <c r="L47" s="581" t="s">
        <v>39</v>
      </c>
      <c r="N47" s="371"/>
      <c r="O47" s="394"/>
      <c r="P47" s="393"/>
    </row>
    <row r="48" spans="1:16" ht="12.75" customHeight="1" thickBot="1">
      <c r="A48" s="182"/>
      <c r="B48" s="183"/>
      <c r="C48" s="576"/>
      <c r="D48" s="581" t="s">
        <v>215</v>
      </c>
      <c r="E48" s="584" t="s">
        <v>40</v>
      </c>
      <c r="F48" s="585"/>
      <c r="G48" s="585"/>
      <c r="H48" s="585"/>
      <c r="I48" s="585"/>
      <c r="J48" s="586"/>
      <c r="K48" s="576"/>
      <c r="L48" s="582"/>
      <c r="N48" s="371"/>
      <c r="O48" s="394"/>
      <c r="P48" s="393"/>
    </row>
    <row r="49" spans="1:16" ht="56.25" customHeight="1" thickBot="1">
      <c r="A49" s="184" t="s">
        <v>1</v>
      </c>
      <c r="B49" s="185" t="s">
        <v>2</v>
      </c>
      <c r="C49" s="577"/>
      <c r="D49" s="583"/>
      <c r="E49" s="186" t="s">
        <v>41</v>
      </c>
      <c r="F49" s="187" t="s">
        <v>3</v>
      </c>
      <c r="G49" s="188" t="s">
        <v>190</v>
      </c>
      <c r="H49" s="86" t="s">
        <v>240</v>
      </c>
      <c r="I49" s="188" t="s">
        <v>42</v>
      </c>
      <c r="J49" s="188" t="s">
        <v>17</v>
      </c>
      <c r="K49" s="577"/>
      <c r="L49" s="583"/>
      <c r="N49" s="371"/>
      <c r="O49" s="394"/>
      <c r="P49" s="393"/>
    </row>
    <row r="50" spans="1:16" ht="12.75" customHeight="1" thickBot="1">
      <c r="A50" s="88">
        <v>1</v>
      </c>
      <c r="B50" s="88">
        <v>2</v>
      </c>
      <c r="C50" s="89">
        <v>3</v>
      </c>
      <c r="D50" s="89">
        <v>4</v>
      </c>
      <c r="E50" s="132">
        <v>5</v>
      </c>
      <c r="F50" s="90">
        <v>6</v>
      </c>
      <c r="G50" s="90">
        <v>7</v>
      </c>
      <c r="H50" s="90">
        <v>8</v>
      </c>
      <c r="I50" s="91">
        <v>9</v>
      </c>
      <c r="J50" s="90">
        <v>10</v>
      </c>
      <c r="K50" s="91">
        <v>11</v>
      </c>
      <c r="L50" s="90">
        <v>12</v>
      </c>
      <c r="N50" s="371"/>
      <c r="O50" s="394"/>
      <c r="P50" s="393"/>
    </row>
    <row r="51" spans="1:16" ht="16.5" customHeight="1">
      <c r="A51" s="163" t="s">
        <v>9</v>
      </c>
      <c r="B51" s="164" t="s">
        <v>91</v>
      </c>
      <c r="C51" s="165"/>
      <c r="D51" s="166"/>
      <c r="E51" s="166"/>
      <c r="F51" s="166"/>
      <c r="G51" s="166"/>
      <c r="H51" s="166"/>
      <c r="I51" s="166"/>
      <c r="J51" s="166"/>
      <c r="K51" s="165"/>
      <c r="L51" s="167"/>
      <c r="N51" s="371"/>
      <c r="O51" s="394"/>
      <c r="P51" s="393"/>
    </row>
    <row r="52" spans="1:16" ht="12.75" customHeight="1">
      <c r="A52" s="509">
        <v>1</v>
      </c>
      <c r="B52" s="430" t="s">
        <v>241</v>
      </c>
      <c r="C52" s="136"/>
      <c r="D52" s="505"/>
      <c r="E52" s="505"/>
      <c r="F52" s="553"/>
      <c r="G52" s="505"/>
      <c r="H52" s="505"/>
      <c r="I52" s="505"/>
      <c r="J52" s="505"/>
      <c r="K52" s="505"/>
      <c r="L52" s="148"/>
      <c r="N52" s="371"/>
      <c r="O52" s="394"/>
      <c r="P52" s="393"/>
    </row>
    <row r="53" spans="1:16" ht="12.75" customHeight="1">
      <c r="A53" s="511"/>
      <c r="B53" s="514" t="s">
        <v>242</v>
      </c>
      <c r="C53" s="168" t="s">
        <v>6</v>
      </c>
      <c r="D53" s="142">
        <f>F53</f>
        <v>250000</v>
      </c>
      <c r="E53" s="142" t="s">
        <v>6</v>
      </c>
      <c r="F53" s="554">
        <v>250000</v>
      </c>
      <c r="G53" s="142" t="s">
        <v>6</v>
      </c>
      <c r="H53" s="142" t="s">
        <v>6</v>
      </c>
      <c r="I53" s="142" t="s">
        <v>6</v>
      </c>
      <c r="J53" s="142" t="s">
        <v>6</v>
      </c>
      <c r="K53" s="142" t="s">
        <v>6</v>
      </c>
      <c r="L53" s="513">
        <f>D53</f>
        <v>250000</v>
      </c>
      <c r="N53" s="371"/>
      <c r="O53" s="394"/>
      <c r="P53" s="393"/>
    </row>
    <row r="54" spans="1:16" ht="12.75" customHeight="1">
      <c r="A54" s="139">
        <v>2</v>
      </c>
      <c r="B54" s="147" t="s">
        <v>140</v>
      </c>
      <c r="C54" s="504"/>
      <c r="D54" s="505"/>
      <c r="E54" s="505"/>
      <c r="F54" s="504"/>
      <c r="G54" s="505"/>
      <c r="H54" s="505"/>
      <c r="I54" s="505"/>
      <c r="J54" s="505"/>
      <c r="K54" s="504"/>
      <c r="L54" s="148"/>
      <c r="N54" s="373">
        <v>11</v>
      </c>
      <c r="O54" s="374" t="s">
        <v>53</v>
      </c>
      <c r="P54" s="424" t="s">
        <v>120</v>
      </c>
    </row>
    <row r="55" spans="1:16" ht="12.75" customHeight="1">
      <c r="A55" s="506"/>
      <c r="B55" s="508" t="s">
        <v>57</v>
      </c>
      <c r="C55" s="136" t="s">
        <v>6</v>
      </c>
      <c r="D55" s="137">
        <f>F55</f>
        <v>180000</v>
      </c>
      <c r="E55" s="137" t="s">
        <v>6</v>
      </c>
      <c r="F55" s="136">
        <v>180000</v>
      </c>
      <c r="G55" s="137" t="s">
        <v>6</v>
      </c>
      <c r="H55" s="137" t="s">
        <v>6</v>
      </c>
      <c r="I55" s="137" t="s">
        <v>6</v>
      </c>
      <c r="J55" s="137" t="s">
        <v>6</v>
      </c>
      <c r="K55" s="136" t="s">
        <v>6</v>
      </c>
      <c r="L55" s="507">
        <f>D55</f>
        <v>180000</v>
      </c>
      <c r="N55" s="446"/>
      <c r="O55" s="447"/>
      <c r="P55" s="443"/>
    </row>
    <row r="56" spans="1:16" ht="12.75" customHeight="1">
      <c r="A56" s="509">
        <v>3</v>
      </c>
      <c r="B56" s="510" t="s">
        <v>258</v>
      </c>
      <c r="C56" s="504"/>
      <c r="D56" s="505"/>
      <c r="E56" s="505"/>
      <c r="F56" s="504"/>
      <c r="G56" s="505"/>
      <c r="H56" s="505"/>
      <c r="I56" s="505"/>
      <c r="J56" s="505"/>
      <c r="K56" s="504"/>
      <c r="L56" s="148"/>
      <c r="N56" s="446"/>
      <c r="O56" s="447"/>
      <c r="P56" s="443"/>
    </row>
    <row r="57" spans="1:16" ht="26.25" customHeight="1">
      <c r="A57" s="511"/>
      <c r="B57" s="512" t="s">
        <v>192</v>
      </c>
      <c r="C57" s="168" t="s">
        <v>6</v>
      </c>
      <c r="D57" s="142">
        <f>F57</f>
        <v>240000</v>
      </c>
      <c r="E57" s="142" t="s">
        <v>6</v>
      </c>
      <c r="F57" s="168">
        <v>240000</v>
      </c>
      <c r="G57" s="142" t="s">
        <v>6</v>
      </c>
      <c r="H57" s="142" t="s">
        <v>6</v>
      </c>
      <c r="I57" s="142" t="s">
        <v>6</v>
      </c>
      <c r="J57" s="142" t="s">
        <v>6</v>
      </c>
      <c r="K57" s="168" t="s">
        <v>6</v>
      </c>
      <c r="L57" s="513">
        <f>D57</f>
        <v>240000</v>
      </c>
      <c r="N57" s="446"/>
      <c r="O57" s="447"/>
      <c r="P57" s="443"/>
    </row>
    <row r="58" spans="1:16" ht="12.75" customHeight="1">
      <c r="A58" s="509">
        <v>4</v>
      </c>
      <c r="B58" s="510" t="s">
        <v>278</v>
      </c>
      <c r="C58" s="504"/>
      <c r="D58" s="505"/>
      <c r="E58" s="505"/>
      <c r="F58" s="504"/>
      <c r="G58" s="505"/>
      <c r="H58" s="505"/>
      <c r="I58" s="505"/>
      <c r="J58" s="505"/>
      <c r="K58" s="504"/>
      <c r="L58" s="148"/>
      <c r="N58" s="446"/>
      <c r="O58" s="447"/>
      <c r="P58" s="443"/>
    </row>
    <row r="59" spans="1:16" ht="12.75" customHeight="1">
      <c r="A59" s="511"/>
      <c r="B59" s="512" t="s">
        <v>279</v>
      </c>
      <c r="C59" s="168" t="s">
        <v>6</v>
      </c>
      <c r="D59" s="142">
        <f>F59</f>
        <v>30000</v>
      </c>
      <c r="E59" s="142" t="s">
        <v>6</v>
      </c>
      <c r="F59" s="168">
        <v>30000</v>
      </c>
      <c r="G59" s="142" t="s">
        <v>6</v>
      </c>
      <c r="H59" s="142" t="s">
        <v>6</v>
      </c>
      <c r="I59" s="142" t="s">
        <v>6</v>
      </c>
      <c r="J59" s="142" t="s">
        <v>6</v>
      </c>
      <c r="K59" s="168" t="s">
        <v>6</v>
      </c>
      <c r="L59" s="513">
        <f>D59</f>
        <v>30000</v>
      </c>
      <c r="N59" s="446"/>
      <c r="O59" s="447"/>
      <c r="P59" s="443"/>
    </row>
    <row r="60" spans="1:16" ht="12.75" customHeight="1">
      <c r="A60" s="509">
        <v>5</v>
      </c>
      <c r="B60" s="510" t="s">
        <v>172</v>
      </c>
      <c r="C60" s="504"/>
      <c r="D60" s="505"/>
      <c r="E60" s="505"/>
      <c r="F60" s="504"/>
      <c r="G60" s="505"/>
      <c r="H60" s="505"/>
      <c r="I60" s="505"/>
      <c r="J60" s="505"/>
      <c r="K60" s="504"/>
      <c r="L60" s="148"/>
      <c r="N60" s="446"/>
      <c r="O60" s="447"/>
      <c r="P60" s="443"/>
    </row>
    <row r="61" spans="1:16" ht="26.25" customHeight="1">
      <c r="A61" s="511"/>
      <c r="B61" s="512" t="s">
        <v>280</v>
      </c>
      <c r="C61" s="168" t="s">
        <v>6</v>
      </c>
      <c r="D61" s="142">
        <f>F61</f>
        <v>60000</v>
      </c>
      <c r="E61" s="142" t="s">
        <v>6</v>
      </c>
      <c r="F61" s="168">
        <v>60000</v>
      </c>
      <c r="G61" s="142" t="s">
        <v>6</v>
      </c>
      <c r="H61" s="142" t="s">
        <v>6</v>
      </c>
      <c r="I61" s="142" t="s">
        <v>6</v>
      </c>
      <c r="J61" s="142" t="s">
        <v>6</v>
      </c>
      <c r="K61" s="168" t="s">
        <v>6</v>
      </c>
      <c r="L61" s="513">
        <f>D61</f>
        <v>60000</v>
      </c>
      <c r="N61" s="446"/>
      <c r="O61" s="447"/>
      <c r="P61" s="443"/>
    </row>
    <row r="62" spans="1:16" ht="12.75" customHeight="1">
      <c r="A62" s="509">
        <v>6</v>
      </c>
      <c r="B62" s="510" t="s">
        <v>281</v>
      </c>
      <c r="C62" s="504"/>
      <c r="D62" s="505"/>
      <c r="E62" s="505"/>
      <c r="F62" s="504"/>
      <c r="G62" s="505"/>
      <c r="H62" s="505"/>
      <c r="I62" s="505"/>
      <c r="J62" s="505"/>
      <c r="K62" s="504"/>
      <c r="L62" s="148"/>
      <c r="N62" s="446"/>
      <c r="O62" s="447"/>
      <c r="P62" s="443"/>
    </row>
    <row r="63" spans="1:16" ht="12.75" customHeight="1">
      <c r="A63" s="511"/>
      <c r="B63" s="512" t="s">
        <v>57</v>
      </c>
      <c r="C63" s="168" t="s">
        <v>6</v>
      </c>
      <c r="D63" s="142">
        <f>F63</f>
        <v>150000</v>
      </c>
      <c r="E63" s="142" t="s">
        <v>6</v>
      </c>
      <c r="F63" s="168">
        <v>150000</v>
      </c>
      <c r="G63" s="142" t="s">
        <v>6</v>
      </c>
      <c r="H63" s="142" t="s">
        <v>6</v>
      </c>
      <c r="I63" s="142" t="s">
        <v>6</v>
      </c>
      <c r="J63" s="142" t="s">
        <v>6</v>
      </c>
      <c r="K63" s="168" t="s">
        <v>6</v>
      </c>
      <c r="L63" s="513">
        <f>D63</f>
        <v>150000</v>
      </c>
      <c r="N63" s="446"/>
      <c r="O63" s="447"/>
      <c r="P63" s="443"/>
    </row>
    <row r="64" spans="1:16" ht="12.75" customHeight="1">
      <c r="A64" s="509">
        <v>7</v>
      </c>
      <c r="B64" s="510" t="s">
        <v>63</v>
      </c>
      <c r="C64" s="504"/>
      <c r="D64" s="505"/>
      <c r="E64" s="505"/>
      <c r="F64" s="504"/>
      <c r="G64" s="505"/>
      <c r="H64" s="505"/>
      <c r="I64" s="505"/>
      <c r="J64" s="505"/>
      <c r="K64" s="504"/>
      <c r="L64" s="148"/>
      <c r="N64" s="446"/>
      <c r="O64" s="447"/>
      <c r="P64" s="443"/>
    </row>
    <row r="65" spans="1:16" ht="12.75" customHeight="1" thickBot="1">
      <c r="A65" s="511"/>
      <c r="B65" s="512" t="s">
        <v>282</v>
      </c>
      <c r="C65" s="168" t="s">
        <v>6</v>
      </c>
      <c r="D65" s="142">
        <f>F65</f>
        <v>90000</v>
      </c>
      <c r="E65" s="142" t="s">
        <v>6</v>
      </c>
      <c r="F65" s="168">
        <v>90000</v>
      </c>
      <c r="G65" s="142" t="s">
        <v>6</v>
      </c>
      <c r="H65" s="142" t="s">
        <v>6</v>
      </c>
      <c r="I65" s="142" t="s">
        <v>6</v>
      </c>
      <c r="J65" s="142" t="s">
        <v>6</v>
      </c>
      <c r="K65" s="168" t="s">
        <v>6</v>
      </c>
      <c r="L65" s="513">
        <f>D65</f>
        <v>90000</v>
      </c>
      <c r="N65" s="446"/>
      <c r="O65" s="447"/>
      <c r="P65" s="443"/>
    </row>
    <row r="66" spans="1:16" ht="21" customHeight="1" thickBot="1">
      <c r="A66" s="174"/>
      <c r="B66" s="458" t="s">
        <v>10</v>
      </c>
      <c r="C66" s="23">
        <f aca="true" t="shared" si="1" ref="C66:L66">SUM(C52:C65)</f>
        <v>0</v>
      </c>
      <c r="D66" s="23">
        <f t="shared" si="1"/>
        <v>1000000</v>
      </c>
      <c r="E66" s="23">
        <f t="shared" si="1"/>
        <v>0</v>
      </c>
      <c r="F66" s="23">
        <f t="shared" si="1"/>
        <v>1000000</v>
      </c>
      <c r="G66" s="23">
        <f t="shared" si="1"/>
        <v>0</v>
      </c>
      <c r="H66" s="23">
        <f t="shared" si="1"/>
        <v>0</v>
      </c>
      <c r="I66" s="23">
        <f t="shared" si="1"/>
        <v>0</v>
      </c>
      <c r="J66" s="23">
        <f t="shared" si="1"/>
        <v>0</v>
      </c>
      <c r="K66" s="23">
        <f t="shared" si="1"/>
        <v>0</v>
      </c>
      <c r="L66" s="24">
        <f t="shared" si="1"/>
        <v>1000000</v>
      </c>
      <c r="N66" s="376">
        <v>2</v>
      </c>
      <c r="O66" s="377" t="s">
        <v>55</v>
      </c>
      <c r="P66" s="613" t="s">
        <v>121</v>
      </c>
    </row>
    <row r="67" spans="1:16" ht="17.25" customHeight="1" thickBot="1">
      <c r="A67" s="149"/>
      <c r="C67" s="171"/>
      <c r="D67" s="169"/>
      <c r="E67" s="169"/>
      <c r="F67" s="169"/>
      <c r="G67" s="169"/>
      <c r="H67" s="169"/>
      <c r="I67" s="169"/>
      <c r="J67" s="169"/>
      <c r="K67" s="169"/>
      <c r="L67" s="169"/>
      <c r="N67" s="378"/>
      <c r="O67" s="379" t="s">
        <v>56</v>
      </c>
      <c r="P67" s="613"/>
    </row>
    <row r="68" spans="1:16" ht="24" customHeight="1" thickBot="1">
      <c r="A68" s="175"/>
      <c r="B68" s="176" t="s">
        <v>38</v>
      </c>
      <c r="C68" s="28">
        <f aca="true" t="shared" si="2" ref="C68:L68">C24+C66</f>
        <v>0</v>
      </c>
      <c r="D68" s="28">
        <f t="shared" si="2"/>
        <v>2592350</v>
      </c>
      <c r="E68" s="28">
        <f t="shared" si="2"/>
        <v>1342350</v>
      </c>
      <c r="F68" s="28">
        <f t="shared" si="2"/>
        <v>1000000</v>
      </c>
      <c r="G68" s="28">
        <f t="shared" si="2"/>
        <v>0</v>
      </c>
      <c r="H68" s="28">
        <f t="shared" si="2"/>
        <v>0</v>
      </c>
      <c r="I68" s="28">
        <f t="shared" si="2"/>
        <v>0</v>
      </c>
      <c r="J68" s="28">
        <f t="shared" si="2"/>
        <v>250000</v>
      </c>
      <c r="K68" s="28">
        <f t="shared" si="2"/>
        <v>600000</v>
      </c>
      <c r="L68" s="29">
        <f t="shared" si="2"/>
        <v>3192350</v>
      </c>
      <c r="N68" s="380">
        <v>5</v>
      </c>
      <c r="O68" s="381" t="s">
        <v>65</v>
      </c>
      <c r="P68" s="614" t="s">
        <v>122</v>
      </c>
    </row>
    <row r="69" spans="3:16" ht="12.75" customHeight="1">
      <c r="C69" s="172"/>
      <c r="D69" s="170"/>
      <c r="E69" s="170"/>
      <c r="F69" s="170"/>
      <c r="G69" s="170"/>
      <c r="H69" s="170"/>
      <c r="I69" s="170"/>
      <c r="J69" s="173"/>
      <c r="K69" s="173"/>
      <c r="L69" s="173"/>
      <c r="N69" s="378"/>
      <c r="O69" s="382" t="s">
        <v>59</v>
      </c>
      <c r="P69" s="614"/>
    </row>
    <row r="70" spans="1:16" ht="12.75" customHeight="1">
      <c r="A70" s="241"/>
      <c r="L70" s="151"/>
      <c r="N70" s="380">
        <v>7</v>
      </c>
      <c r="O70" s="383" t="s">
        <v>124</v>
      </c>
      <c r="P70" s="613" t="s">
        <v>125</v>
      </c>
    </row>
    <row r="71" spans="1:16" ht="12.75" customHeight="1">
      <c r="A71" s="150"/>
      <c r="B71" s="43" t="s">
        <v>85</v>
      </c>
      <c r="C71" s="11"/>
      <c r="D71" s="7"/>
      <c r="E71" s="7"/>
      <c r="F71" s="1"/>
      <c r="G71" s="1"/>
      <c r="H71" s="272"/>
      <c r="I71" s="286"/>
      <c r="J71" s="286"/>
      <c r="K71" s="286"/>
      <c r="L71" s="151"/>
      <c r="N71" s="384"/>
      <c r="O71" s="385" t="s">
        <v>126</v>
      </c>
      <c r="P71" s="613"/>
    </row>
    <row r="72" spans="1:16" ht="12.75" customHeight="1">
      <c r="A72" s="150"/>
      <c r="B72" s="243" t="s">
        <v>230</v>
      </c>
      <c r="C72" s="1"/>
      <c r="D72" s="1"/>
      <c r="E72" s="1"/>
      <c r="F72" s="287"/>
      <c r="G72" s="287"/>
      <c r="H72" s="288"/>
      <c r="I72" s="287"/>
      <c r="J72" s="289">
        <f>E24</f>
        <v>1342350</v>
      </c>
      <c r="K72" s="287" t="s">
        <v>13</v>
      </c>
      <c r="L72" s="151"/>
      <c r="N72" s="384"/>
      <c r="O72" s="385"/>
      <c r="P72" s="375"/>
    </row>
    <row r="73" spans="3:16" ht="12.75" customHeight="1">
      <c r="C73" s="153"/>
      <c r="N73" s="386" t="s">
        <v>7</v>
      </c>
      <c r="O73" s="387" t="s">
        <v>57</v>
      </c>
      <c r="P73" s="375"/>
    </row>
    <row r="74" spans="3:16" ht="12.75" customHeight="1">
      <c r="C74" s="153"/>
      <c r="N74" s="373">
        <v>10</v>
      </c>
      <c r="O74" s="388" t="s">
        <v>62</v>
      </c>
      <c r="P74" s="613" t="s">
        <v>127</v>
      </c>
    </row>
    <row r="75" spans="3:16" ht="12.75" customHeight="1">
      <c r="C75" s="153"/>
      <c r="N75" s="371"/>
      <c r="O75" s="444"/>
      <c r="P75" s="613"/>
    </row>
    <row r="76" spans="14:16" ht="12.75" customHeight="1">
      <c r="N76" s="372"/>
      <c r="O76" s="389" t="s">
        <v>60</v>
      </c>
      <c r="P76" s="613"/>
    </row>
    <row r="77" spans="14:16" ht="12.75" customHeight="1">
      <c r="N77" s="380">
        <v>11</v>
      </c>
      <c r="O77" s="381" t="s">
        <v>58</v>
      </c>
      <c r="P77" s="375" t="s">
        <v>128</v>
      </c>
    </row>
    <row r="78" spans="1:16" ht="12.75">
      <c r="A78" s="2"/>
      <c r="C78" s="1"/>
      <c r="D78" s="1"/>
      <c r="E78" s="1"/>
      <c r="F78" s="1"/>
      <c r="G78" s="1"/>
      <c r="H78" s="1"/>
      <c r="I78" s="1"/>
      <c r="J78" s="1"/>
      <c r="K78" s="1"/>
      <c r="L78" s="1"/>
      <c r="N78" s="240"/>
      <c r="O78" s="390"/>
      <c r="P78" s="352"/>
    </row>
    <row r="79" spans="1:16" ht="12.75" customHeight="1" hidden="1">
      <c r="A79" s="2"/>
      <c r="C79" s="1"/>
      <c r="D79" s="1"/>
      <c r="E79" s="1"/>
      <c r="F79" s="1"/>
      <c r="G79" s="1"/>
      <c r="H79" s="1"/>
      <c r="I79" s="1"/>
      <c r="J79" s="1"/>
      <c r="K79" s="1"/>
      <c r="L79" s="1"/>
      <c r="N79" s="391" t="s">
        <v>14</v>
      </c>
      <c r="O79" s="392" t="s">
        <v>90</v>
      </c>
      <c r="P79" s="352"/>
    </row>
    <row r="80" spans="1:12" ht="12.75" customHeight="1" hidden="1">
      <c r="A80" s="2"/>
      <c r="B80" s="53" t="s">
        <v>86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 hidden="1">
      <c r="A81" s="2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 hidden="1">
      <c r="A82" s="57"/>
      <c r="C82" s="53"/>
      <c r="D82" s="53"/>
      <c r="E82" s="53"/>
      <c r="F82" s="53"/>
      <c r="G82" s="53"/>
      <c r="H82" s="53"/>
      <c r="I82" s="53"/>
      <c r="J82" s="58"/>
      <c r="K82" s="58"/>
      <c r="L82" s="58"/>
    </row>
    <row r="83" spans="1:12" ht="12.75" customHeight="1" hidden="1">
      <c r="A83" s="53"/>
      <c r="B83" s="53"/>
      <c r="C83" s="53"/>
      <c r="D83" s="53"/>
      <c r="E83" s="57"/>
      <c r="F83" s="58"/>
      <c r="G83" s="53"/>
      <c r="H83" s="53"/>
      <c r="I83" s="61"/>
      <c r="J83" s="60"/>
      <c r="K83" s="58"/>
      <c r="L83" s="58"/>
    </row>
    <row r="84" spans="1:15" ht="23.25" customHeight="1" hidden="1">
      <c r="A84" s="284" t="s">
        <v>1</v>
      </c>
      <c r="B84" s="284" t="s">
        <v>87</v>
      </c>
      <c r="C84" s="590" t="s">
        <v>88</v>
      </c>
      <c r="D84" s="591"/>
      <c r="E84" s="591"/>
      <c r="F84" s="591"/>
      <c r="G84" s="591"/>
      <c r="H84" s="591"/>
      <c r="I84" s="591"/>
      <c r="J84" s="591"/>
      <c r="K84" s="591"/>
      <c r="L84" s="592"/>
      <c r="N84" s="57"/>
      <c r="O84" s="53" t="s">
        <v>86</v>
      </c>
    </row>
    <row r="85" spans="1:15" ht="15" customHeight="1" hidden="1">
      <c r="A85" s="290" t="s">
        <v>4</v>
      </c>
      <c r="B85" s="593" t="s">
        <v>31</v>
      </c>
      <c r="C85" s="594"/>
      <c r="D85" s="594"/>
      <c r="E85" s="594"/>
      <c r="F85" s="594"/>
      <c r="G85" s="594"/>
      <c r="H85" s="594"/>
      <c r="I85" s="594"/>
      <c r="J85" s="594"/>
      <c r="K85" s="594"/>
      <c r="L85" s="595"/>
      <c r="N85" s="53"/>
      <c r="O85" s="53"/>
    </row>
    <row r="86" spans="1:15" ht="26.25" customHeight="1" hidden="1">
      <c r="A86" s="285">
        <v>1</v>
      </c>
      <c r="B86" s="419" t="s">
        <v>130</v>
      </c>
      <c r="C86" s="587" t="s">
        <v>158</v>
      </c>
      <c r="D86" s="588"/>
      <c r="E86" s="588"/>
      <c r="F86" s="588"/>
      <c r="G86" s="588"/>
      <c r="H86" s="588"/>
      <c r="I86" s="588"/>
      <c r="J86" s="588"/>
      <c r="K86" s="588"/>
      <c r="L86" s="589"/>
      <c r="N86" s="284" t="s">
        <v>1</v>
      </c>
      <c r="O86" s="284" t="s">
        <v>87</v>
      </c>
    </row>
    <row r="87" spans="1:15" ht="21.75" customHeight="1" hidden="1">
      <c r="A87" s="285">
        <v>2</v>
      </c>
      <c r="B87" s="420" t="s">
        <v>131</v>
      </c>
      <c r="C87" s="587" t="s">
        <v>156</v>
      </c>
      <c r="D87" s="588"/>
      <c r="E87" s="588"/>
      <c r="F87" s="588"/>
      <c r="G87" s="588"/>
      <c r="H87" s="588"/>
      <c r="I87" s="588"/>
      <c r="J87" s="588"/>
      <c r="K87" s="588"/>
      <c r="L87" s="589"/>
      <c r="N87" s="290" t="s">
        <v>4</v>
      </c>
      <c r="O87" s="341" t="s">
        <v>31</v>
      </c>
    </row>
    <row r="88" spans="1:15" ht="21.75" customHeight="1" hidden="1">
      <c r="A88" s="285">
        <v>3</v>
      </c>
      <c r="B88" s="419" t="s">
        <v>46</v>
      </c>
      <c r="C88" s="587" t="s">
        <v>156</v>
      </c>
      <c r="D88" s="588"/>
      <c r="E88" s="588"/>
      <c r="F88" s="588"/>
      <c r="G88" s="588"/>
      <c r="H88" s="588"/>
      <c r="I88" s="588"/>
      <c r="J88" s="588"/>
      <c r="K88" s="588"/>
      <c r="L88" s="589"/>
      <c r="N88" s="344">
        <v>1</v>
      </c>
      <c r="O88" s="134" t="s">
        <v>130</v>
      </c>
    </row>
    <row r="89" spans="1:15" ht="25.5" customHeight="1" hidden="1">
      <c r="A89" s="285">
        <v>4</v>
      </c>
      <c r="B89" s="421" t="s">
        <v>132</v>
      </c>
      <c r="C89" s="587" t="s">
        <v>157</v>
      </c>
      <c r="D89" s="588"/>
      <c r="E89" s="588"/>
      <c r="F89" s="588"/>
      <c r="G89" s="588"/>
      <c r="H89" s="588"/>
      <c r="I89" s="588"/>
      <c r="J89" s="588"/>
      <c r="K89" s="588"/>
      <c r="L89" s="589"/>
      <c r="N89" s="395"/>
      <c r="O89" s="154" t="s">
        <v>45</v>
      </c>
    </row>
    <row r="90" spans="1:15" ht="25.5" customHeight="1" hidden="1">
      <c r="A90" s="285">
        <v>5</v>
      </c>
      <c r="B90" s="422" t="s">
        <v>105</v>
      </c>
      <c r="C90" s="587" t="s">
        <v>159</v>
      </c>
      <c r="D90" s="588"/>
      <c r="E90" s="588"/>
      <c r="F90" s="588"/>
      <c r="G90" s="588"/>
      <c r="H90" s="588"/>
      <c r="I90" s="588"/>
      <c r="J90" s="588"/>
      <c r="K90" s="588"/>
      <c r="L90" s="589"/>
      <c r="N90" s="344">
        <v>2</v>
      </c>
      <c r="O90" s="134" t="s">
        <v>131</v>
      </c>
    </row>
    <row r="91" spans="1:15" ht="25.5" customHeight="1" hidden="1">
      <c r="A91" s="285">
        <v>6</v>
      </c>
      <c r="B91" s="422" t="s">
        <v>133</v>
      </c>
      <c r="C91" s="587" t="s">
        <v>159</v>
      </c>
      <c r="D91" s="588"/>
      <c r="E91" s="588"/>
      <c r="F91" s="588"/>
      <c r="G91" s="588"/>
      <c r="H91" s="588"/>
      <c r="I91" s="588"/>
      <c r="J91" s="588"/>
      <c r="K91" s="588"/>
      <c r="L91" s="589"/>
      <c r="N91" s="395"/>
      <c r="O91" s="138" t="s">
        <v>116</v>
      </c>
    </row>
    <row r="92" spans="1:15" ht="25.5" customHeight="1" hidden="1">
      <c r="A92" s="285">
        <v>7</v>
      </c>
      <c r="B92" s="421" t="s">
        <v>134</v>
      </c>
      <c r="C92" s="587" t="s">
        <v>135</v>
      </c>
      <c r="D92" s="588"/>
      <c r="E92" s="588"/>
      <c r="F92" s="588"/>
      <c r="G92" s="588"/>
      <c r="H92" s="588"/>
      <c r="I92" s="588"/>
      <c r="J92" s="588"/>
      <c r="K92" s="588"/>
      <c r="L92" s="589"/>
      <c r="N92" s="395"/>
      <c r="O92" s="141" t="s">
        <v>116</v>
      </c>
    </row>
    <row r="93" spans="1:15" ht="25.5" customHeight="1" hidden="1">
      <c r="A93" s="285">
        <v>8</v>
      </c>
      <c r="B93" s="421" t="s">
        <v>129</v>
      </c>
      <c r="C93" s="587" t="s">
        <v>176</v>
      </c>
      <c r="D93" s="588"/>
      <c r="E93" s="588"/>
      <c r="F93" s="588"/>
      <c r="G93" s="588"/>
      <c r="H93" s="588"/>
      <c r="I93" s="588"/>
      <c r="J93" s="588"/>
      <c r="K93" s="588"/>
      <c r="L93" s="589"/>
      <c r="N93" s="344">
        <v>4</v>
      </c>
      <c r="O93" s="147" t="s">
        <v>132</v>
      </c>
    </row>
    <row r="94" spans="1:15" ht="21.75" customHeight="1" hidden="1">
      <c r="A94" s="285">
        <v>9</v>
      </c>
      <c r="B94" s="420" t="s">
        <v>172</v>
      </c>
      <c r="C94" s="587" t="s">
        <v>152</v>
      </c>
      <c r="D94" s="588"/>
      <c r="E94" s="588"/>
      <c r="F94" s="588"/>
      <c r="G94" s="588"/>
      <c r="H94" s="588"/>
      <c r="I94" s="588"/>
      <c r="J94" s="588"/>
      <c r="K94" s="588"/>
      <c r="L94" s="589"/>
      <c r="N94" s="395"/>
      <c r="O94" s="141" t="s">
        <v>47</v>
      </c>
    </row>
    <row r="95" spans="1:15" ht="25.5" customHeight="1" hidden="1">
      <c r="A95" s="285">
        <v>10</v>
      </c>
      <c r="B95" s="419" t="s">
        <v>173</v>
      </c>
      <c r="C95" s="587" t="s">
        <v>138</v>
      </c>
      <c r="D95" s="588"/>
      <c r="E95" s="588"/>
      <c r="F95" s="588"/>
      <c r="G95" s="588"/>
      <c r="H95" s="588"/>
      <c r="I95" s="588"/>
      <c r="J95" s="588"/>
      <c r="K95" s="588"/>
      <c r="L95" s="589"/>
      <c r="N95" s="344">
        <v>5</v>
      </c>
      <c r="O95" s="143" t="s">
        <v>133</v>
      </c>
    </row>
    <row r="96" spans="1:15" ht="42.75" customHeight="1" hidden="1">
      <c r="A96" s="285">
        <v>11</v>
      </c>
      <c r="B96" s="431" t="s">
        <v>174</v>
      </c>
      <c r="C96" s="587" t="s">
        <v>175</v>
      </c>
      <c r="D96" s="588"/>
      <c r="E96" s="588"/>
      <c r="F96" s="588"/>
      <c r="G96" s="588"/>
      <c r="H96" s="588"/>
      <c r="I96" s="588"/>
      <c r="J96" s="588"/>
      <c r="K96" s="588"/>
      <c r="L96" s="589"/>
      <c r="N96" s="395"/>
      <c r="O96" s="145" t="s">
        <v>48</v>
      </c>
    </row>
    <row r="97" spans="1:15" ht="12.75" customHeight="1" hidden="1">
      <c r="A97" s="398"/>
      <c r="B97" s="406"/>
      <c r="C97" s="404"/>
      <c r="D97" s="404"/>
      <c r="E97" s="404"/>
      <c r="F97" s="404"/>
      <c r="G97" s="404"/>
      <c r="H97" s="404"/>
      <c r="I97" s="404"/>
      <c r="J97" s="404"/>
      <c r="K97" s="404"/>
      <c r="L97" s="404"/>
      <c r="N97" s="402"/>
      <c r="O97" s="147"/>
    </row>
    <row r="98" spans="1:15" ht="12.75" customHeight="1" hidden="1">
      <c r="A98" s="400"/>
      <c r="B98" s="407"/>
      <c r="C98" s="408"/>
      <c r="D98" s="408"/>
      <c r="E98" s="408"/>
      <c r="F98" s="408"/>
      <c r="G98" s="408"/>
      <c r="H98" s="408"/>
      <c r="I98" s="408"/>
      <c r="J98" s="408"/>
      <c r="K98" s="408"/>
      <c r="L98" s="408"/>
      <c r="N98" s="402"/>
      <c r="O98" s="147"/>
    </row>
    <row r="99" spans="1:15" ht="12.75" customHeight="1" hidden="1">
      <c r="A99" s="400"/>
      <c r="B99" s="407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N99" s="402"/>
      <c r="O99" s="147"/>
    </row>
    <row r="100" spans="1:15" ht="12.75" customHeight="1" hidden="1">
      <c r="A100" s="400"/>
      <c r="B100" s="407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N100" s="402"/>
      <c r="O100" s="147"/>
    </row>
    <row r="101" spans="1:15" ht="12.75" customHeight="1" hidden="1">
      <c r="A101" s="400"/>
      <c r="B101" s="407"/>
      <c r="C101" s="408"/>
      <c r="D101" s="408"/>
      <c r="E101" s="408"/>
      <c r="F101" s="408"/>
      <c r="G101" s="408"/>
      <c r="H101" s="408"/>
      <c r="I101" s="408"/>
      <c r="J101" s="408"/>
      <c r="K101" s="408"/>
      <c r="L101" s="408"/>
      <c r="N101" s="402"/>
      <c r="O101" s="147"/>
    </row>
    <row r="102" spans="1:15" ht="12.75" customHeight="1" hidden="1">
      <c r="A102" s="400"/>
      <c r="B102" s="407"/>
      <c r="C102" s="408"/>
      <c r="D102" s="408"/>
      <c r="E102" s="408"/>
      <c r="F102" s="408"/>
      <c r="G102" s="408"/>
      <c r="H102" s="408"/>
      <c r="I102" s="408"/>
      <c r="J102" s="408"/>
      <c r="K102" s="408"/>
      <c r="L102" s="408"/>
      <c r="N102" s="402"/>
      <c r="O102" s="147"/>
    </row>
    <row r="103" spans="1:15" ht="12.75" customHeight="1" hidden="1">
      <c r="A103" s="400"/>
      <c r="B103" s="407"/>
      <c r="C103" s="408"/>
      <c r="D103" s="408"/>
      <c r="E103" s="408"/>
      <c r="F103" s="408"/>
      <c r="G103" s="408"/>
      <c r="H103" s="408"/>
      <c r="I103" s="408"/>
      <c r="J103" s="408"/>
      <c r="K103" s="408"/>
      <c r="L103" s="408"/>
      <c r="N103" s="402"/>
      <c r="O103" s="147"/>
    </row>
    <row r="104" spans="1:15" ht="12.75" customHeight="1" hidden="1">
      <c r="A104" s="400"/>
      <c r="B104" s="407"/>
      <c r="C104" s="408"/>
      <c r="D104" s="408"/>
      <c r="E104" s="408"/>
      <c r="F104" s="408"/>
      <c r="G104" s="408"/>
      <c r="H104" s="408"/>
      <c r="I104" s="408"/>
      <c r="J104" s="408"/>
      <c r="K104" s="408"/>
      <c r="L104" s="408"/>
      <c r="N104" s="402"/>
      <c r="O104" s="147"/>
    </row>
    <row r="105" spans="1:15" ht="12.75" customHeight="1" hidden="1">
      <c r="A105" s="400"/>
      <c r="B105" s="407"/>
      <c r="C105" s="408"/>
      <c r="D105" s="408"/>
      <c r="E105" s="408"/>
      <c r="F105" s="408"/>
      <c r="G105" s="408"/>
      <c r="H105" s="408"/>
      <c r="I105" s="408"/>
      <c r="J105" s="408"/>
      <c r="K105" s="408"/>
      <c r="L105" s="408"/>
      <c r="N105" s="402"/>
      <c r="O105" s="147"/>
    </row>
    <row r="106" spans="1:15" ht="12.75" customHeight="1" hidden="1">
      <c r="A106" s="400"/>
      <c r="B106" s="407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N106" s="402"/>
      <c r="O106" s="147"/>
    </row>
    <row r="107" spans="1:15" ht="12.75" customHeight="1" hidden="1">
      <c r="A107" s="400"/>
      <c r="B107" s="407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N107" s="402"/>
      <c r="O107" s="147"/>
    </row>
    <row r="108" spans="1:15" ht="12.75" customHeight="1" hidden="1">
      <c r="A108" s="400"/>
      <c r="B108" s="407"/>
      <c r="C108" s="408"/>
      <c r="D108" s="408"/>
      <c r="E108" s="408"/>
      <c r="F108" s="408"/>
      <c r="G108" s="408"/>
      <c r="H108" s="408"/>
      <c r="I108" s="408"/>
      <c r="J108" s="408"/>
      <c r="K108" s="408"/>
      <c r="L108" s="408"/>
      <c r="N108" s="402"/>
      <c r="O108" s="147"/>
    </row>
    <row r="109" spans="1:15" ht="12.75" customHeight="1" hidden="1">
      <c r="A109" s="400"/>
      <c r="B109" s="407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N109" s="402"/>
      <c r="O109" s="147"/>
    </row>
    <row r="110" spans="1:15" ht="12.75" customHeight="1" hidden="1">
      <c r="A110" s="400"/>
      <c r="B110" s="407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N110" s="402"/>
      <c r="O110" s="147"/>
    </row>
    <row r="111" spans="1:15" ht="12.75" customHeight="1" hidden="1">
      <c r="A111" s="400"/>
      <c r="B111" s="407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N111" s="402"/>
      <c r="O111" s="147"/>
    </row>
    <row r="112" spans="1:15" ht="12.75" customHeight="1" hidden="1">
      <c r="A112" s="400"/>
      <c r="B112" s="407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N112" s="402"/>
      <c r="O112" s="147"/>
    </row>
    <row r="113" spans="1:15" ht="12.75" customHeight="1" hidden="1">
      <c r="A113" s="400"/>
      <c r="B113" s="407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N113" s="402"/>
      <c r="O113" s="147"/>
    </row>
    <row r="114" spans="1:15" ht="12.75" customHeight="1" hidden="1">
      <c r="A114" s="400"/>
      <c r="B114" s="407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N114" s="402"/>
      <c r="O114" s="147"/>
    </row>
    <row r="115" spans="1:15" ht="12.75" customHeight="1" hidden="1">
      <c r="A115" s="400"/>
      <c r="B115" s="53" t="s">
        <v>86</v>
      </c>
      <c r="C115" s="408"/>
      <c r="D115" s="408"/>
      <c r="E115" s="408"/>
      <c r="F115" s="408"/>
      <c r="G115" s="408"/>
      <c r="H115" s="408"/>
      <c r="I115" s="408"/>
      <c r="J115" s="408"/>
      <c r="K115" s="408"/>
      <c r="L115" s="408"/>
      <c r="N115" s="402"/>
      <c r="O115" s="147"/>
    </row>
    <row r="116" spans="1:15" ht="12.75" customHeight="1" hidden="1">
      <c r="A116" s="400"/>
      <c r="B116" s="53"/>
      <c r="C116" s="408"/>
      <c r="D116" s="408"/>
      <c r="E116" s="408"/>
      <c r="F116" s="408"/>
      <c r="G116" s="408"/>
      <c r="H116" s="408"/>
      <c r="I116" s="408"/>
      <c r="J116" s="408"/>
      <c r="K116" s="408"/>
      <c r="L116" s="408"/>
      <c r="N116" s="402"/>
      <c r="O116" s="147"/>
    </row>
    <row r="117" spans="1:15" ht="12.75" customHeight="1" hidden="1">
      <c r="A117" s="400"/>
      <c r="B117" s="53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N117" s="402"/>
      <c r="O117" s="147"/>
    </row>
    <row r="118" spans="1:15" ht="21.75" customHeight="1" hidden="1">
      <c r="A118" s="284" t="s">
        <v>1</v>
      </c>
      <c r="B118" s="284" t="s">
        <v>87</v>
      </c>
      <c r="C118" s="622" t="s">
        <v>88</v>
      </c>
      <c r="D118" s="622"/>
      <c r="E118" s="622"/>
      <c r="F118" s="622"/>
      <c r="G118" s="622"/>
      <c r="H118" s="622"/>
      <c r="I118" s="622"/>
      <c r="J118" s="622"/>
      <c r="K118" s="622"/>
      <c r="L118" s="622"/>
      <c r="N118" s="402"/>
      <c r="O118" s="147"/>
    </row>
    <row r="119" spans="1:15" ht="18.75" customHeight="1" hidden="1">
      <c r="A119" s="401" t="s">
        <v>9</v>
      </c>
      <c r="B119" s="620" t="s">
        <v>91</v>
      </c>
      <c r="C119" s="620"/>
      <c r="D119" s="620"/>
      <c r="E119" s="620"/>
      <c r="F119" s="620"/>
      <c r="G119" s="620"/>
      <c r="H119" s="620"/>
      <c r="I119" s="620"/>
      <c r="J119" s="620"/>
      <c r="K119" s="620"/>
      <c r="L119" s="620"/>
      <c r="N119" s="395"/>
      <c r="O119" s="145" t="s">
        <v>49</v>
      </c>
    </row>
    <row r="120" spans="1:15" ht="13.5" customHeight="1" hidden="1">
      <c r="A120" s="344">
        <v>1</v>
      </c>
      <c r="B120" s="415" t="s">
        <v>129</v>
      </c>
      <c r="C120" s="596" t="s">
        <v>141</v>
      </c>
      <c r="D120" s="597"/>
      <c r="E120" s="597"/>
      <c r="F120" s="597"/>
      <c r="G120" s="597"/>
      <c r="H120" s="597"/>
      <c r="I120" s="597"/>
      <c r="J120" s="597"/>
      <c r="K120" s="597"/>
      <c r="L120" s="598"/>
      <c r="N120" s="344">
        <v>7</v>
      </c>
      <c r="O120" s="160" t="s">
        <v>134</v>
      </c>
    </row>
    <row r="121" spans="1:15" ht="27" customHeight="1" hidden="1">
      <c r="A121" s="395"/>
      <c r="B121" s="416"/>
      <c r="C121" s="599" t="s">
        <v>142</v>
      </c>
      <c r="D121" s="600"/>
      <c r="E121" s="600"/>
      <c r="F121" s="600"/>
      <c r="G121" s="600"/>
      <c r="H121" s="600"/>
      <c r="I121" s="600"/>
      <c r="J121" s="600"/>
      <c r="K121" s="600"/>
      <c r="L121" s="601"/>
      <c r="N121" s="402"/>
      <c r="O121" s="403"/>
    </row>
    <row r="122" spans="1:15" ht="21" customHeight="1" hidden="1">
      <c r="A122" s="285">
        <v>2</v>
      </c>
      <c r="B122" s="333" t="s">
        <v>55</v>
      </c>
      <c r="C122" s="619" t="s">
        <v>139</v>
      </c>
      <c r="D122" s="619"/>
      <c r="E122" s="619"/>
      <c r="F122" s="619"/>
      <c r="G122" s="619"/>
      <c r="H122" s="619"/>
      <c r="I122" s="619"/>
      <c r="J122" s="619"/>
      <c r="K122" s="619"/>
      <c r="L122" s="619"/>
      <c r="N122" s="395"/>
      <c r="O122" s="155" t="s">
        <v>119</v>
      </c>
    </row>
    <row r="123" spans="1:15" ht="21" customHeight="1" hidden="1">
      <c r="A123" s="285">
        <v>3</v>
      </c>
      <c r="B123" s="405" t="s">
        <v>65</v>
      </c>
      <c r="C123" s="619" t="s">
        <v>122</v>
      </c>
      <c r="D123" s="619"/>
      <c r="E123" s="619"/>
      <c r="F123" s="619"/>
      <c r="G123" s="619"/>
      <c r="H123" s="619"/>
      <c r="I123" s="619"/>
      <c r="J123" s="619"/>
      <c r="K123" s="619"/>
      <c r="L123" s="619"/>
      <c r="N123" s="395"/>
      <c r="O123" s="146" t="s">
        <v>50</v>
      </c>
    </row>
    <row r="124" spans="1:15" ht="27" customHeight="1" hidden="1">
      <c r="A124" s="285">
        <v>4</v>
      </c>
      <c r="B124" s="405" t="s">
        <v>64</v>
      </c>
      <c r="C124" s="619" t="s">
        <v>123</v>
      </c>
      <c r="D124" s="619"/>
      <c r="E124" s="619"/>
      <c r="F124" s="619"/>
      <c r="G124" s="619"/>
      <c r="H124" s="619"/>
      <c r="I124" s="619"/>
      <c r="J124" s="619"/>
      <c r="K124" s="619"/>
      <c r="L124" s="619"/>
      <c r="N124" s="344">
        <v>9</v>
      </c>
      <c r="O124" s="143" t="s">
        <v>136</v>
      </c>
    </row>
    <row r="125" spans="1:15" ht="21" customHeight="1" hidden="1">
      <c r="A125" s="285">
        <v>5</v>
      </c>
      <c r="B125" s="413" t="s">
        <v>124</v>
      </c>
      <c r="C125" s="619" t="s">
        <v>150</v>
      </c>
      <c r="D125" s="619"/>
      <c r="E125" s="619"/>
      <c r="F125" s="619"/>
      <c r="G125" s="619"/>
      <c r="H125" s="619"/>
      <c r="I125" s="619"/>
      <c r="J125" s="619"/>
      <c r="K125" s="619"/>
      <c r="L125" s="619"/>
      <c r="N125" s="395"/>
      <c r="O125" s="145" t="s">
        <v>51</v>
      </c>
    </row>
    <row r="126" spans="1:15" ht="21" customHeight="1" hidden="1">
      <c r="A126" s="285">
        <v>6</v>
      </c>
      <c r="B126" s="405" t="s">
        <v>63</v>
      </c>
      <c r="C126" s="619" t="s">
        <v>150</v>
      </c>
      <c r="D126" s="619"/>
      <c r="E126" s="619"/>
      <c r="F126" s="619"/>
      <c r="G126" s="619"/>
      <c r="H126" s="619"/>
      <c r="I126" s="619"/>
      <c r="J126" s="619"/>
      <c r="K126" s="619"/>
      <c r="L126" s="619"/>
      <c r="N126" s="396">
        <v>10</v>
      </c>
      <c r="O126" s="134" t="s">
        <v>52</v>
      </c>
    </row>
    <row r="127" spans="1:15" ht="51.75" customHeight="1" hidden="1">
      <c r="A127" s="285">
        <v>7</v>
      </c>
      <c r="B127" s="417" t="s">
        <v>140</v>
      </c>
      <c r="C127" s="619" t="s">
        <v>144</v>
      </c>
      <c r="D127" s="619"/>
      <c r="E127" s="619"/>
      <c r="F127" s="619"/>
      <c r="G127" s="619"/>
      <c r="H127" s="619"/>
      <c r="I127" s="619"/>
      <c r="J127" s="619"/>
      <c r="K127" s="619"/>
      <c r="L127" s="619"/>
      <c r="N127" s="397"/>
      <c r="O127" s="159" t="s">
        <v>137</v>
      </c>
    </row>
    <row r="128" spans="1:15" ht="26.25" customHeight="1" hidden="1">
      <c r="A128" s="285">
        <v>8</v>
      </c>
      <c r="B128" s="418" t="s">
        <v>62</v>
      </c>
      <c r="C128" s="619" t="s">
        <v>127</v>
      </c>
      <c r="D128" s="619"/>
      <c r="E128" s="619"/>
      <c r="F128" s="619"/>
      <c r="G128" s="619"/>
      <c r="H128" s="619"/>
      <c r="I128" s="619"/>
      <c r="J128" s="619"/>
      <c r="K128" s="619"/>
      <c r="L128" s="619"/>
      <c r="N128" s="396">
        <v>11</v>
      </c>
      <c r="O128" s="156" t="s">
        <v>53</v>
      </c>
    </row>
    <row r="129" spans="1:15" ht="27.75" customHeight="1" hidden="1">
      <c r="A129" s="285">
        <v>9</v>
      </c>
      <c r="B129" s="405" t="s">
        <v>143</v>
      </c>
      <c r="C129" s="619" t="s">
        <v>151</v>
      </c>
      <c r="D129" s="619"/>
      <c r="E129" s="619"/>
      <c r="F129" s="619"/>
      <c r="G129" s="619"/>
      <c r="H129" s="619"/>
      <c r="I129" s="619"/>
      <c r="J129" s="619"/>
      <c r="K129" s="619"/>
      <c r="L129" s="619"/>
      <c r="N129" s="397"/>
      <c r="O129" s="159" t="s">
        <v>54</v>
      </c>
    </row>
    <row r="130" spans="14:15" ht="12.75" hidden="1">
      <c r="N130" s="398"/>
      <c r="O130" s="399"/>
    </row>
    <row r="131" ht="12.75" hidden="1"/>
    <row r="133" ht="12.75">
      <c r="B133" s="11" t="s">
        <v>283</v>
      </c>
    </row>
  </sheetData>
  <sheetProtection/>
  <mergeCells count="46">
    <mergeCell ref="E9:J9"/>
    <mergeCell ref="C125:L125"/>
    <mergeCell ref="C126:L126"/>
    <mergeCell ref="C127:L127"/>
    <mergeCell ref="C121:L121"/>
    <mergeCell ref="C89:L89"/>
    <mergeCell ref="C84:L84"/>
    <mergeCell ref="C86:L86"/>
    <mergeCell ref="B85:L85"/>
    <mergeCell ref="C90:L90"/>
    <mergeCell ref="A5:L5"/>
    <mergeCell ref="C8:C10"/>
    <mergeCell ref="D8:J8"/>
    <mergeCell ref="K8:K10"/>
    <mergeCell ref="L8:L10"/>
    <mergeCell ref="C118:L118"/>
    <mergeCell ref="C96:L96"/>
    <mergeCell ref="C87:L87"/>
    <mergeCell ref="C88:L88"/>
    <mergeCell ref="D9:D10"/>
    <mergeCell ref="C129:L129"/>
    <mergeCell ref="C120:L120"/>
    <mergeCell ref="C122:L122"/>
    <mergeCell ref="C123:L123"/>
    <mergeCell ref="C124:L124"/>
    <mergeCell ref="C92:L92"/>
    <mergeCell ref="B119:L119"/>
    <mergeCell ref="C95:L95"/>
    <mergeCell ref="C128:L128"/>
    <mergeCell ref="C93:L93"/>
    <mergeCell ref="C91:L91"/>
    <mergeCell ref="C94:L94"/>
    <mergeCell ref="A24:B24"/>
    <mergeCell ref="D47:J47"/>
    <mergeCell ref="P74:P76"/>
    <mergeCell ref="L47:L49"/>
    <mergeCell ref="C47:C49"/>
    <mergeCell ref="D48:D49"/>
    <mergeCell ref="E48:J48"/>
    <mergeCell ref="K47:K49"/>
    <mergeCell ref="P8:P10"/>
    <mergeCell ref="P13:P15"/>
    <mergeCell ref="P70:P71"/>
    <mergeCell ref="P66:P67"/>
    <mergeCell ref="P68:P69"/>
    <mergeCell ref="P20:P21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71"/>
  <sheetViews>
    <sheetView zoomScale="110" zoomScaleNormal="110" zoomScalePageLayoutView="0" workbookViewId="0" topLeftCell="A1">
      <selection activeCell="B22" sqref="B22"/>
    </sheetView>
  </sheetViews>
  <sheetFormatPr defaultColWidth="9.00390625" defaultRowHeight="12.75"/>
  <cols>
    <col min="1" max="1" width="3.875" style="2" customWidth="1"/>
    <col min="2" max="2" width="46.00390625" style="1" customWidth="1"/>
    <col min="3" max="3" width="11.375" style="1" customWidth="1"/>
    <col min="4" max="4" width="11.125" style="1" customWidth="1"/>
    <col min="5" max="6" width="10.375" style="1" customWidth="1"/>
    <col min="7" max="8" width="10.25390625" style="1" customWidth="1"/>
    <col min="9" max="9" width="9.875" style="1" customWidth="1"/>
    <col min="10" max="10" width="9.00390625" style="1" customWidth="1"/>
    <col min="11" max="11" width="10.625" style="1" customWidth="1"/>
    <col min="12" max="12" width="11.75390625" style="1" customWidth="1"/>
    <col min="13" max="13" width="7.875" style="1" customWidth="1"/>
    <col min="14" max="16384" width="9.125" style="1" customWidth="1"/>
  </cols>
  <sheetData>
    <row r="4" spans="1:12" ht="15" customHeight="1">
      <c r="A4" s="574" t="s">
        <v>227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</row>
    <row r="5" spans="1:12" ht="15" customHeight="1">
      <c r="A5" s="9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1:13" ht="12.75" customHeight="1" thickBot="1">
      <c r="A6" s="8"/>
      <c r="B6" s="2"/>
      <c r="C6" s="8"/>
      <c r="D6" s="8"/>
      <c r="E6" s="8"/>
      <c r="F6" s="8"/>
      <c r="G6" s="8"/>
      <c r="H6" s="8"/>
      <c r="I6" s="2"/>
      <c r="J6" s="2"/>
      <c r="L6" s="2" t="s">
        <v>12</v>
      </c>
      <c r="M6" s="178"/>
    </row>
    <row r="7" spans="1:13" ht="12" customHeight="1" thickBot="1">
      <c r="A7" s="179"/>
      <c r="B7" s="180"/>
      <c r="C7" s="575" t="s">
        <v>214</v>
      </c>
      <c r="D7" s="578" t="s">
        <v>0</v>
      </c>
      <c r="E7" s="579"/>
      <c r="F7" s="579"/>
      <c r="G7" s="579"/>
      <c r="H7" s="579"/>
      <c r="I7" s="579"/>
      <c r="J7" s="580"/>
      <c r="K7" s="575" t="s">
        <v>216</v>
      </c>
      <c r="L7" s="581" t="s">
        <v>39</v>
      </c>
      <c r="M7" s="181"/>
    </row>
    <row r="8" spans="1:13" ht="14.25" customHeight="1" thickBot="1">
      <c r="A8" s="182"/>
      <c r="B8" s="183"/>
      <c r="C8" s="576"/>
      <c r="D8" s="581" t="s">
        <v>248</v>
      </c>
      <c r="E8" s="584" t="s">
        <v>40</v>
      </c>
      <c r="F8" s="585"/>
      <c r="G8" s="585"/>
      <c r="H8" s="585"/>
      <c r="I8" s="585"/>
      <c r="J8" s="586"/>
      <c r="K8" s="576"/>
      <c r="L8" s="582"/>
      <c r="M8" s="181"/>
    </row>
    <row r="9" spans="1:13" ht="56.25" customHeight="1" thickBot="1">
      <c r="A9" s="184" t="s">
        <v>1</v>
      </c>
      <c r="B9" s="185" t="s">
        <v>2</v>
      </c>
      <c r="C9" s="577"/>
      <c r="D9" s="583"/>
      <c r="E9" s="186" t="s">
        <v>41</v>
      </c>
      <c r="F9" s="187" t="s">
        <v>249</v>
      </c>
      <c r="G9" s="188" t="s">
        <v>190</v>
      </c>
      <c r="H9" s="86" t="s">
        <v>240</v>
      </c>
      <c r="I9" s="188" t="s">
        <v>42</v>
      </c>
      <c r="J9" s="188" t="s">
        <v>17</v>
      </c>
      <c r="K9" s="577"/>
      <c r="L9" s="583"/>
      <c r="M9" s="181"/>
    </row>
    <row r="10" spans="1:13" ht="11.25" customHeight="1" thickBot="1">
      <c r="A10" s="88">
        <v>1</v>
      </c>
      <c r="B10" s="88">
        <v>2</v>
      </c>
      <c r="C10" s="89">
        <v>3</v>
      </c>
      <c r="D10" s="89">
        <v>4</v>
      </c>
      <c r="E10" s="132">
        <v>5</v>
      </c>
      <c r="F10" s="90">
        <v>6</v>
      </c>
      <c r="G10" s="90">
        <v>7</v>
      </c>
      <c r="H10" s="90">
        <v>8</v>
      </c>
      <c r="I10" s="91">
        <v>9</v>
      </c>
      <c r="J10" s="90">
        <v>10</v>
      </c>
      <c r="K10" s="91">
        <v>11</v>
      </c>
      <c r="L10" s="90">
        <v>12</v>
      </c>
      <c r="M10" s="181"/>
    </row>
    <row r="11" spans="1:13" ht="13.5" customHeight="1">
      <c r="A11" s="14" t="s">
        <v>4</v>
      </c>
      <c r="B11" s="3" t="s">
        <v>43</v>
      </c>
      <c r="C11" s="3"/>
      <c r="D11" s="189"/>
      <c r="E11" s="189"/>
      <c r="F11" s="189"/>
      <c r="G11" s="189"/>
      <c r="H11" s="189"/>
      <c r="I11" s="189"/>
      <c r="J11" s="189"/>
      <c r="K11" s="189"/>
      <c r="L11" s="190"/>
      <c r="M11" s="181"/>
    </row>
    <row r="12" spans="1:13" ht="14.25" customHeight="1">
      <c r="A12" s="4">
        <v>1</v>
      </c>
      <c r="B12" s="191" t="s">
        <v>188</v>
      </c>
      <c r="C12" s="5"/>
      <c r="D12" s="5"/>
      <c r="E12" s="342"/>
      <c r="F12" s="16"/>
      <c r="G12" s="5"/>
      <c r="H12" s="5"/>
      <c r="I12" s="5"/>
      <c r="J12" s="5"/>
      <c r="K12" s="5"/>
      <c r="L12" s="6"/>
      <c r="M12" s="181"/>
    </row>
    <row r="13" spans="1:13" ht="54" customHeight="1">
      <c r="A13" s="320"/>
      <c r="B13" s="475" t="s">
        <v>194</v>
      </c>
      <c r="C13" s="192">
        <v>764099</v>
      </c>
      <c r="D13" s="192">
        <f>F13</f>
        <v>20000</v>
      </c>
      <c r="E13" s="192" t="s">
        <v>6</v>
      </c>
      <c r="F13" s="193">
        <v>20000</v>
      </c>
      <c r="G13" s="193" t="s">
        <v>6</v>
      </c>
      <c r="H13" s="193" t="s">
        <v>6</v>
      </c>
      <c r="I13" s="193" t="s">
        <v>6</v>
      </c>
      <c r="J13" s="193" t="s">
        <v>6</v>
      </c>
      <c r="K13" s="193" t="s">
        <v>6</v>
      </c>
      <c r="L13" s="194">
        <f>C13+D13</f>
        <v>784099</v>
      </c>
      <c r="M13" s="181"/>
    </row>
    <row r="14" spans="1:13" ht="12.75" customHeight="1">
      <c r="A14" s="4">
        <v>2</v>
      </c>
      <c r="B14" s="191" t="s">
        <v>193</v>
      </c>
      <c r="C14" s="5"/>
      <c r="D14" s="5"/>
      <c r="E14" s="342"/>
      <c r="F14" s="16"/>
      <c r="G14" s="5"/>
      <c r="H14" s="5"/>
      <c r="I14" s="5"/>
      <c r="J14" s="5"/>
      <c r="K14" s="5"/>
      <c r="L14" s="6"/>
      <c r="M14" s="181"/>
    </row>
    <row r="15" spans="1:13" ht="68.25" customHeight="1">
      <c r="A15" s="323" t="s">
        <v>5</v>
      </c>
      <c r="B15" s="490" t="s">
        <v>243</v>
      </c>
      <c r="C15" s="5">
        <f>83615+93129.88</f>
        <v>176744.88</v>
      </c>
      <c r="D15" s="5">
        <f>E15</f>
        <v>204724</v>
      </c>
      <c r="E15" s="5">
        <v>204724</v>
      </c>
      <c r="F15" s="16" t="s">
        <v>6</v>
      </c>
      <c r="G15" s="16" t="s">
        <v>6</v>
      </c>
      <c r="H15" s="16" t="s">
        <v>6</v>
      </c>
      <c r="I15" s="16" t="s">
        <v>6</v>
      </c>
      <c r="J15" s="16" t="s">
        <v>6</v>
      </c>
      <c r="K15" s="16" t="s">
        <v>6</v>
      </c>
      <c r="L15" s="6">
        <f>C15+D15</f>
        <v>381468.88</v>
      </c>
      <c r="M15" s="181"/>
    </row>
    <row r="16" spans="1:13" ht="26.25" customHeight="1">
      <c r="A16" s="523" t="s">
        <v>7</v>
      </c>
      <c r="B16" s="475" t="s">
        <v>244</v>
      </c>
      <c r="C16" s="192" t="s">
        <v>6</v>
      </c>
      <c r="D16" s="192">
        <f>E16</f>
        <v>12000</v>
      </c>
      <c r="E16" s="192">
        <v>12000</v>
      </c>
      <c r="F16" s="193" t="s">
        <v>6</v>
      </c>
      <c r="G16" s="193" t="s">
        <v>6</v>
      </c>
      <c r="H16" s="193" t="s">
        <v>6</v>
      </c>
      <c r="I16" s="193" t="s">
        <v>6</v>
      </c>
      <c r="J16" s="193" t="s">
        <v>6</v>
      </c>
      <c r="K16" s="193" t="s">
        <v>6</v>
      </c>
      <c r="L16" s="194">
        <f>D16</f>
        <v>12000</v>
      </c>
      <c r="M16" s="181"/>
    </row>
    <row r="17" spans="1:13" ht="13.5" customHeight="1">
      <c r="A17" s="195">
        <v>3</v>
      </c>
      <c r="B17" s="522" t="s">
        <v>245</v>
      </c>
      <c r="C17" s="5"/>
      <c r="D17" s="5"/>
      <c r="E17" s="5"/>
      <c r="F17" s="16"/>
      <c r="G17" s="16"/>
      <c r="H17" s="16"/>
      <c r="I17" s="16"/>
      <c r="J17" s="16"/>
      <c r="K17" s="16"/>
      <c r="L17" s="6"/>
      <c r="M17" s="181"/>
    </row>
    <row r="18" spans="1:13" ht="26.25" customHeight="1">
      <c r="A18" s="320"/>
      <c r="B18" s="475" t="s">
        <v>246</v>
      </c>
      <c r="C18" s="192" t="s">
        <v>6</v>
      </c>
      <c r="D18" s="192">
        <f>E18</f>
        <v>9153</v>
      </c>
      <c r="E18" s="192">
        <v>9153</v>
      </c>
      <c r="F18" s="193" t="s">
        <v>6</v>
      </c>
      <c r="G18" s="193" t="s">
        <v>6</v>
      </c>
      <c r="H18" s="193" t="s">
        <v>6</v>
      </c>
      <c r="I18" s="193" t="s">
        <v>6</v>
      </c>
      <c r="J18" s="193" t="s">
        <v>6</v>
      </c>
      <c r="K18" s="193" t="s">
        <v>6</v>
      </c>
      <c r="L18" s="194">
        <f>D18</f>
        <v>9153</v>
      </c>
      <c r="M18" s="181"/>
    </row>
    <row r="19" spans="1:13" ht="13.5" customHeight="1">
      <c r="A19" s="195">
        <v>4</v>
      </c>
      <c r="B19" s="522" t="s">
        <v>247</v>
      </c>
      <c r="C19" s="5"/>
      <c r="D19" s="5"/>
      <c r="E19" s="5"/>
      <c r="F19" s="16"/>
      <c r="G19" s="16"/>
      <c r="H19" s="16"/>
      <c r="I19" s="16"/>
      <c r="J19" s="16"/>
      <c r="K19" s="16"/>
      <c r="L19" s="6"/>
      <c r="M19" s="181"/>
    </row>
    <row r="20" spans="1:13" ht="78.75" customHeight="1">
      <c r="A20" s="320"/>
      <c r="B20" s="475" t="s">
        <v>284</v>
      </c>
      <c r="C20" s="192">
        <f>389235</f>
        <v>389235</v>
      </c>
      <c r="D20" s="192">
        <f>E20+F20</f>
        <v>152255</v>
      </c>
      <c r="E20" s="192">
        <v>75368</v>
      </c>
      <c r="F20" s="193">
        <v>76887</v>
      </c>
      <c r="G20" s="193" t="s">
        <v>6</v>
      </c>
      <c r="H20" s="193" t="s">
        <v>6</v>
      </c>
      <c r="I20" s="193" t="s">
        <v>6</v>
      </c>
      <c r="J20" s="193" t="s">
        <v>6</v>
      </c>
      <c r="K20" s="193" t="s">
        <v>6</v>
      </c>
      <c r="L20" s="194">
        <f>C20+D20</f>
        <v>541490</v>
      </c>
      <c r="M20" s="181"/>
    </row>
    <row r="21" spans="1:13" ht="51.75" customHeight="1" thickBot="1">
      <c r="A21" s="637">
        <v>5</v>
      </c>
      <c r="B21" s="490" t="s">
        <v>286</v>
      </c>
      <c r="C21" s="5" t="s">
        <v>6</v>
      </c>
      <c r="D21" s="5">
        <f>E21</f>
        <v>31015</v>
      </c>
      <c r="E21" s="5">
        <v>31015</v>
      </c>
      <c r="F21" s="16" t="s">
        <v>6</v>
      </c>
      <c r="G21" s="16" t="s">
        <v>6</v>
      </c>
      <c r="H21" s="16" t="s">
        <v>6</v>
      </c>
      <c r="I21" s="16" t="s">
        <v>6</v>
      </c>
      <c r="J21" s="16" t="s">
        <v>6</v>
      </c>
      <c r="K21" s="16" t="s">
        <v>6</v>
      </c>
      <c r="L21" s="6">
        <f>D21</f>
        <v>31015</v>
      </c>
      <c r="M21" s="181"/>
    </row>
    <row r="22" spans="1:13" ht="21" customHeight="1" thickBot="1">
      <c r="A22" s="244"/>
      <c r="B22" s="245" t="s">
        <v>61</v>
      </c>
      <c r="C22" s="246">
        <f>SUM(C12:C21)</f>
        <v>1330078.88</v>
      </c>
      <c r="D22" s="246">
        <f>SUM(D12:D21)</f>
        <v>429147</v>
      </c>
      <c r="E22" s="246">
        <f aca="true" t="shared" si="0" ref="E22:K22">SUM(E12:E21)</f>
        <v>332260</v>
      </c>
      <c r="F22" s="246">
        <f t="shared" si="0"/>
        <v>96887</v>
      </c>
      <c r="G22" s="246">
        <f t="shared" si="0"/>
        <v>0</v>
      </c>
      <c r="H22" s="246">
        <f t="shared" si="0"/>
        <v>0</v>
      </c>
      <c r="I22" s="246">
        <f t="shared" si="0"/>
        <v>0</v>
      </c>
      <c r="J22" s="246">
        <f t="shared" si="0"/>
        <v>0</v>
      </c>
      <c r="K22" s="246">
        <f t="shared" si="0"/>
        <v>0</v>
      </c>
      <c r="L22" s="248">
        <f>SUM(L12:L21)</f>
        <v>1759225.88</v>
      </c>
      <c r="M22" s="7"/>
    </row>
    <row r="23" spans="1:13" ht="17.25" customHeight="1">
      <c r="A23" s="524"/>
      <c r="B23" s="525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7"/>
    </row>
    <row r="24" spans="1:13" ht="17.25" customHeight="1">
      <c r="A24" s="524"/>
      <c r="B24" s="525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7"/>
    </row>
    <row r="25" spans="1:13" ht="17.25" customHeight="1">
      <c r="A25" s="524"/>
      <c r="B25" s="525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7"/>
    </row>
    <row r="26" spans="1:13" ht="17.25" customHeight="1">
      <c r="A26" s="524"/>
      <c r="B26" s="525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7"/>
    </row>
    <row r="27" spans="1:13" ht="17.25" customHeight="1">
      <c r="A27" s="524"/>
      <c r="B27" s="525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7"/>
    </row>
    <row r="28" spans="1:13" ht="17.25" customHeight="1" thickBot="1">
      <c r="A28" s="8"/>
      <c r="B28" s="2"/>
      <c r="C28" s="8"/>
      <c r="D28" s="8"/>
      <c r="E28" s="8"/>
      <c r="F28" s="8"/>
      <c r="G28" s="8"/>
      <c r="H28" s="8"/>
      <c r="I28" s="2"/>
      <c r="J28" s="2"/>
      <c r="L28" s="2" t="s">
        <v>12</v>
      </c>
      <c r="M28" s="7"/>
    </row>
    <row r="29" spans="1:13" ht="17.25" customHeight="1" thickBot="1">
      <c r="A29" s="179"/>
      <c r="B29" s="180"/>
      <c r="C29" s="575" t="s">
        <v>214</v>
      </c>
      <c r="D29" s="578" t="s">
        <v>0</v>
      </c>
      <c r="E29" s="579"/>
      <c r="F29" s="579"/>
      <c r="G29" s="579"/>
      <c r="H29" s="579"/>
      <c r="I29" s="579"/>
      <c r="J29" s="580"/>
      <c r="K29" s="575" t="s">
        <v>216</v>
      </c>
      <c r="L29" s="581" t="s">
        <v>39</v>
      </c>
      <c r="M29" s="7"/>
    </row>
    <row r="30" spans="1:13" ht="17.25" customHeight="1" thickBot="1">
      <c r="A30" s="182"/>
      <c r="B30" s="183"/>
      <c r="C30" s="576"/>
      <c r="D30" s="581" t="s">
        <v>215</v>
      </c>
      <c r="E30" s="584" t="s">
        <v>40</v>
      </c>
      <c r="F30" s="585"/>
      <c r="G30" s="585"/>
      <c r="H30" s="585"/>
      <c r="I30" s="585"/>
      <c r="J30" s="586"/>
      <c r="K30" s="576"/>
      <c r="L30" s="582"/>
      <c r="M30" s="7"/>
    </row>
    <row r="31" spans="1:13" ht="54.75" customHeight="1" thickBot="1">
      <c r="A31" s="184" t="s">
        <v>1</v>
      </c>
      <c r="B31" s="185" t="s">
        <v>2</v>
      </c>
      <c r="C31" s="577"/>
      <c r="D31" s="583"/>
      <c r="E31" s="186" t="s">
        <v>41</v>
      </c>
      <c r="F31" s="187" t="s">
        <v>3</v>
      </c>
      <c r="G31" s="188" t="s">
        <v>190</v>
      </c>
      <c r="H31" s="86" t="s">
        <v>240</v>
      </c>
      <c r="I31" s="188" t="s">
        <v>42</v>
      </c>
      <c r="J31" s="188" t="s">
        <v>17</v>
      </c>
      <c r="K31" s="577"/>
      <c r="L31" s="583"/>
      <c r="M31" s="7"/>
    </row>
    <row r="32" spans="1:13" ht="12.75" customHeight="1" thickBot="1">
      <c r="A32" s="88">
        <v>1</v>
      </c>
      <c r="B32" s="88">
        <v>2</v>
      </c>
      <c r="C32" s="89">
        <v>3</v>
      </c>
      <c r="D32" s="89">
        <v>4</v>
      </c>
      <c r="E32" s="132">
        <v>5</v>
      </c>
      <c r="F32" s="90">
        <v>6</v>
      </c>
      <c r="G32" s="90">
        <v>7</v>
      </c>
      <c r="H32" s="90">
        <v>8</v>
      </c>
      <c r="I32" s="91">
        <v>9</v>
      </c>
      <c r="J32" s="90">
        <v>10</v>
      </c>
      <c r="K32" s="91">
        <v>11</v>
      </c>
      <c r="L32" s="90">
        <v>12</v>
      </c>
      <c r="M32" s="7"/>
    </row>
    <row r="33" spans="1:12" ht="18.75" customHeight="1">
      <c r="A33" s="14" t="s">
        <v>9</v>
      </c>
      <c r="B33" s="3" t="s">
        <v>16</v>
      </c>
      <c r="C33" s="3"/>
      <c r="D33" s="189"/>
      <c r="E33" s="196"/>
      <c r="F33" s="189"/>
      <c r="G33" s="189"/>
      <c r="H33" s="189"/>
      <c r="I33" s="189"/>
      <c r="J33" s="189"/>
      <c r="K33" s="189"/>
      <c r="L33" s="197"/>
    </row>
    <row r="34" spans="1:12" ht="15" customHeight="1" thickBot="1">
      <c r="A34" s="198">
        <v>1</v>
      </c>
      <c r="B34" s="199" t="s">
        <v>66</v>
      </c>
      <c r="C34" s="200" t="s">
        <v>6</v>
      </c>
      <c r="D34" s="201">
        <f>F34</f>
        <v>10000</v>
      </c>
      <c r="E34" s="202" t="s">
        <v>6</v>
      </c>
      <c r="F34" s="203">
        <v>10000</v>
      </c>
      <c r="G34" s="204" t="s">
        <v>6</v>
      </c>
      <c r="H34" s="201" t="s">
        <v>6</v>
      </c>
      <c r="I34" s="201" t="s">
        <v>6</v>
      </c>
      <c r="J34" s="201" t="s">
        <v>6</v>
      </c>
      <c r="K34" s="201" t="s">
        <v>6</v>
      </c>
      <c r="L34" s="205">
        <f>D34</f>
        <v>10000</v>
      </c>
    </row>
    <row r="35" spans="1:12" ht="18.75" customHeight="1" thickBot="1">
      <c r="A35" s="249"/>
      <c r="B35" s="250" t="s">
        <v>10</v>
      </c>
      <c r="C35" s="246">
        <f aca="true" t="shared" si="1" ref="C35:L35">SUM(C34:C34)</f>
        <v>0</v>
      </c>
      <c r="D35" s="246">
        <f t="shared" si="1"/>
        <v>10000</v>
      </c>
      <c r="E35" s="251">
        <f t="shared" si="1"/>
        <v>0</v>
      </c>
      <c r="F35" s="247">
        <f t="shared" si="1"/>
        <v>10000</v>
      </c>
      <c r="G35" s="247">
        <v>0</v>
      </c>
      <c r="H35" s="246">
        <f t="shared" si="1"/>
        <v>0</v>
      </c>
      <c r="I35" s="246">
        <f t="shared" si="1"/>
        <v>0</v>
      </c>
      <c r="J35" s="246">
        <f t="shared" si="1"/>
        <v>0</v>
      </c>
      <c r="K35" s="246">
        <f t="shared" si="1"/>
        <v>0</v>
      </c>
      <c r="L35" s="248">
        <f t="shared" si="1"/>
        <v>10000</v>
      </c>
    </row>
    <row r="36" spans="1:12" ht="15.75" customHeight="1" thickBot="1">
      <c r="A36" s="206"/>
      <c r="B36" s="207"/>
      <c r="C36" s="208"/>
      <c r="D36" s="208"/>
      <c r="E36" s="208"/>
      <c r="F36" s="208"/>
      <c r="G36" s="208"/>
      <c r="H36" s="208"/>
      <c r="I36" s="208"/>
      <c r="J36" s="208"/>
      <c r="K36" s="208"/>
      <c r="L36" s="208"/>
    </row>
    <row r="37" spans="2:12" ht="24.75" customHeight="1" thickBot="1">
      <c r="B37" s="252" t="s">
        <v>67</v>
      </c>
      <c r="C37" s="246">
        <f>C22+C35</f>
        <v>1330078.88</v>
      </c>
      <c r="D37" s="246">
        <f>D22+D35</f>
        <v>439147</v>
      </c>
      <c r="E37" s="246">
        <f>E22+E35</f>
        <v>332260</v>
      </c>
      <c r="F37" s="247">
        <f>F22+F35</f>
        <v>106887</v>
      </c>
      <c r="G37" s="247">
        <f>SUM(G22)</f>
        <v>0</v>
      </c>
      <c r="H37" s="246">
        <f>H22+H35</f>
        <v>0</v>
      </c>
      <c r="I37" s="246">
        <f>I22+I35</f>
        <v>0</v>
      </c>
      <c r="J37" s="246">
        <f>J22+J35</f>
        <v>0</v>
      </c>
      <c r="K37" s="246">
        <f>K22+K35</f>
        <v>0</v>
      </c>
      <c r="L37" s="248">
        <f>L22+L35</f>
        <v>1769225.88</v>
      </c>
    </row>
    <row r="38" spans="2:12" ht="13.5" customHeight="1">
      <c r="B38" s="209"/>
      <c r="C38" s="210"/>
      <c r="D38" s="211"/>
      <c r="E38" s="211"/>
      <c r="F38" s="212"/>
      <c r="G38" s="212"/>
      <c r="H38" s="211"/>
      <c r="I38" s="211"/>
      <c r="J38" s="213"/>
      <c r="K38" s="211"/>
      <c r="L38" s="211"/>
    </row>
    <row r="39" spans="2:12" ht="13.5" customHeight="1">
      <c r="B39" s="209"/>
      <c r="C39" s="210"/>
      <c r="D39" s="211"/>
      <c r="E39" s="211"/>
      <c r="F39" s="212"/>
      <c r="G39" s="212"/>
      <c r="H39" s="211"/>
      <c r="I39" s="211"/>
      <c r="J39" s="213"/>
      <c r="K39" s="211"/>
      <c r="L39" s="211"/>
    </row>
    <row r="40" spans="2:12" ht="14.25" customHeight="1">
      <c r="B40" s="43" t="s">
        <v>68</v>
      </c>
      <c r="C40" s="11"/>
      <c r="E40" s="7"/>
      <c r="F40" s="7"/>
      <c r="G40" s="7"/>
      <c r="J40" s="211"/>
      <c r="K40" s="11"/>
      <c r="L40" s="211"/>
    </row>
    <row r="41" spans="1:12" ht="18.75" customHeight="1">
      <c r="A41" s="241"/>
      <c r="B41" s="243" t="s">
        <v>228</v>
      </c>
      <c r="C41" s="177"/>
      <c r="D41" s="177"/>
      <c r="E41" s="177"/>
      <c r="F41" s="177"/>
      <c r="G41" s="177"/>
      <c r="H41" s="177"/>
      <c r="I41" s="276"/>
      <c r="J41" s="214">
        <v>301245</v>
      </c>
      <c r="K41" s="211" t="s">
        <v>13</v>
      </c>
      <c r="L41" s="427"/>
    </row>
    <row r="42" spans="1:12" ht="26.25" customHeight="1">
      <c r="A42" s="241"/>
      <c r="B42" s="623" t="s">
        <v>285</v>
      </c>
      <c r="C42" s="623"/>
      <c r="D42" s="623"/>
      <c r="E42" s="623"/>
      <c r="F42" s="623"/>
      <c r="G42" s="623"/>
      <c r="H42" s="623"/>
      <c r="I42" s="276"/>
      <c r="J42" s="638">
        <v>31015</v>
      </c>
      <c r="K42" s="211" t="s">
        <v>13</v>
      </c>
      <c r="L42" s="427"/>
    </row>
    <row r="43" spans="1:12" ht="14.25" customHeight="1">
      <c r="A43" s="241"/>
      <c r="B43" s="243"/>
      <c r="C43" s="177"/>
      <c r="D43" s="177"/>
      <c r="E43" s="177"/>
      <c r="F43" s="177"/>
      <c r="G43" s="177"/>
      <c r="H43" s="177"/>
      <c r="I43" s="276"/>
      <c r="J43" s="214">
        <f>J41+J42</f>
        <v>332260</v>
      </c>
      <c r="K43" s="211" t="s">
        <v>13</v>
      </c>
      <c r="L43" s="427"/>
    </row>
    <row r="44" spans="1:12" ht="14.25" customHeight="1">
      <c r="A44" s="241"/>
      <c r="B44" s="243"/>
      <c r="C44" s="177"/>
      <c r="D44" s="177"/>
      <c r="E44" s="177"/>
      <c r="F44" s="177"/>
      <c r="G44" s="177"/>
      <c r="H44" s="177"/>
      <c r="I44" s="276"/>
      <c r="J44" s="214"/>
      <c r="K44" s="211"/>
      <c r="L44" s="427"/>
    </row>
    <row r="45" spans="2:12" ht="12.75" customHeight="1">
      <c r="B45" s="280"/>
      <c r="C45" s="215"/>
      <c r="D45" s="215"/>
      <c r="E45" s="215"/>
      <c r="F45" s="215"/>
      <c r="G45" s="215"/>
      <c r="H45" s="215"/>
      <c r="L45" s="279"/>
    </row>
    <row r="46" spans="1:12" ht="39" customHeight="1">
      <c r="A46" s="527" t="s">
        <v>191</v>
      </c>
      <c r="B46" s="623" t="s">
        <v>264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</row>
    <row r="47" spans="2:12" ht="17.25" customHeight="1">
      <c r="B47" s="337"/>
      <c r="D47" s="215"/>
      <c r="E47" s="215"/>
      <c r="F47" s="215"/>
      <c r="G47" s="215"/>
      <c r="H47" s="215"/>
      <c r="I47" s="152"/>
      <c r="J47" s="7"/>
      <c r="L47" s="211"/>
    </row>
    <row r="48" spans="1:12" ht="13.5" customHeight="1">
      <c r="A48" s="426"/>
      <c r="B48" s="626"/>
      <c r="C48" s="626"/>
      <c r="D48" s="626"/>
      <c r="E48" s="626"/>
      <c r="F48" s="626"/>
      <c r="G48" s="626"/>
      <c r="H48" s="626"/>
      <c r="I48" s="626"/>
      <c r="J48" s="626"/>
      <c r="K48" s="626"/>
      <c r="L48" s="626"/>
    </row>
    <row r="49" spans="3:12" ht="12" customHeight="1">
      <c r="C49" s="215"/>
      <c r="D49" s="215"/>
      <c r="E49" s="215"/>
      <c r="F49" s="215"/>
      <c r="G49" s="215"/>
      <c r="H49" s="215"/>
      <c r="I49" s="215"/>
      <c r="L49" s="211"/>
    </row>
    <row r="50" spans="3:12" ht="14.25" customHeight="1">
      <c r="C50" s="425"/>
      <c r="D50" s="215"/>
      <c r="E50" s="215"/>
      <c r="F50" s="215"/>
      <c r="G50" s="215"/>
      <c r="H50" s="215"/>
      <c r="I50" s="215"/>
      <c r="L50" s="211"/>
    </row>
    <row r="51" spans="3:12" ht="14.25" customHeight="1">
      <c r="C51" s="215"/>
      <c r="D51" s="215"/>
      <c r="E51" s="215"/>
      <c r="F51" s="215"/>
      <c r="G51" s="215"/>
      <c r="H51" s="215"/>
      <c r="I51" s="215"/>
      <c r="L51" s="211"/>
    </row>
    <row r="52" spans="2:12" ht="14.25">
      <c r="B52" s="11"/>
      <c r="C52" s="215"/>
      <c r="D52" s="215"/>
      <c r="E52" s="215"/>
      <c r="F52" s="215"/>
      <c r="G52" s="215"/>
      <c r="H52" s="215"/>
      <c r="I52" s="215"/>
      <c r="L52" s="211"/>
    </row>
    <row r="53" spans="2:12" ht="15.75" customHeight="1">
      <c r="B53" s="11" t="s">
        <v>283</v>
      </c>
      <c r="C53" s="215"/>
      <c r="D53" s="215"/>
      <c r="E53" s="215"/>
      <c r="F53" s="215"/>
      <c r="G53" s="215"/>
      <c r="H53" s="215"/>
      <c r="I53" s="215"/>
      <c r="L53" s="211"/>
    </row>
    <row r="54" spans="3:12" ht="17.25" customHeight="1">
      <c r="C54" s="215"/>
      <c r="D54" s="215"/>
      <c r="E54" s="215"/>
      <c r="F54" s="215"/>
      <c r="G54" s="215"/>
      <c r="H54" s="215"/>
      <c r="I54" s="215"/>
      <c r="L54" s="211"/>
    </row>
    <row r="55" spans="3:12" ht="14.25">
      <c r="C55" s="215"/>
      <c r="D55" s="215"/>
      <c r="E55" s="215"/>
      <c r="F55" s="215"/>
      <c r="G55" s="215"/>
      <c r="H55" s="215"/>
      <c r="I55" s="215"/>
      <c r="L55" s="211"/>
    </row>
    <row r="56" spans="2:12" ht="14.25">
      <c r="B56" s="11"/>
      <c r="C56" s="215"/>
      <c r="D56" s="215"/>
      <c r="E56" s="215"/>
      <c r="F56" s="215"/>
      <c r="G56" s="215"/>
      <c r="H56" s="215"/>
      <c r="I56" s="215"/>
      <c r="L56" s="211"/>
    </row>
    <row r="57" spans="3:12" ht="14.25">
      <c r="C57" s="215"/>
      <c r="D57" s="215"/>
      <c r="E57" s="215"/>
      <c r="F57" s="215"/>
      <c r="G57" s="215"/>
      <c r="H57" s="215"/>
      <c r="I57" s="215"/>
      <c r="L57" s="211"/>
    </row>
    <row r="58" spans="2:12" ht="14.25">
      <c r="B58" s="11"/>
      <c r="C58" s="215"/>
      <c r="D58" s="215"/>
      <c r="E58" s="215"/>
      <c r="F58" s="215"/>
      <c r="G58" s="215"/>
      <c r="H58" s="215"/>
      <c r="I58" s="215"/>
      <c r="L58" s="211"/>
    </row>
    <row r="59" spans="2:12" ht="14.25">
      <c r="B59" s="11"/>
      <c r="C59" s="215"/>
      <c r="D59" s="215"/>
      <c r="E59" s="215"/>
      <c r="F59" s="215"/>
      <c r="G59" s="215"/>
      <c r="H59" s="215"/>
      <c r="I59" s="215"/>
      <c r="L59" s="211"/>
    </row>
    <row r="60" spans="2:12" ht="14.25" hidden="1">
      <c r="B60" s="11"/>
      <c r="C60" s="215"/>
      <c r="D60" s="215"/>
      <c r="E60" s="215"/>
      <c r="F60" s="215"/>
      <c r="G60" s="215"/>
      <c r="H60" s="215"/>
      <c r="I60" s="215"/>
      <c r="L60" s="211"/>
    </row>
    <row r="61" spans="3:12" ht="14.25" hidden="1">
      <c r="C61" s="215"/>
      <c r="D61" s="215"/>
      <c r="E61" s="215"/>
      <c r="F61" s="215"/>
      <c r="G61" s="215"/>
      <c r="H61" s="215"/>
      <c r="I61" s="215"/>
      <c r="L61" s="211"/>
    </row>
    <row r="62" spans="1:12" ht="12.75" hidden="1">
      <c r="A62" s="57"/>
      <c r="B62" s="53" t="s">
        <v>86</v>
      </c>
      <c r="C62" s="53"/>
      <c r="D62" s="53"/>
      <c r="E62" s="53"/>
      <c r="F62" s="53"/>
      <c r="G62" s="53"/>
      <c r="H62" s="53"/>
      <c r="I62" s="53"/>
      <c r="J62" s="58"/>
      <c r="K62" s="58"/>
      <c r="L62" s="58"/>
    </row>
    <row r="63" spans="1:12" ht="13.5" customHeight="1" hidden="1">
      <c r="A63" s="53"/>
      <c r="B63" s="53"/>
      <c r="C63" s="53"/>
      <c r="D63" s="53"/>
      <c r="E63" s="57"/>
      <c r="F63" s="58"/>
      <c r="G63" s="53"/>
      <c r="H63" s="53"/>
      <c r="I63" s="61"/>
      <c r="J63" s="60"/>
      <c r="K63" s="58"/>
      <c r="L63" s="58"/>
    </row>
    <row r="64" spans="1:12" ht="17.25" customHeight="1" hidden="1">
      <c r="A64" s="284" t="s">
        <v>1</v>
      </c>
      <c r="B64" s="284" t="s">
        <v>87</v>
      </c>
      <c r="C64" s="622" t="s">
        <v>88</v>
      </c>
      <c r="D64" s="622"/>
      <c r="E64" s="622"/>
      <c r="F64" s="622"/>
      <c r="G64" s="622"/>
      <c r="H64" s="622"/>
      <c r="I64" s="622"/>
      <c r="J64" s="622"/>
      <c r="K64" s="622"/>
      <c r="L64" s="622"/>
    </row>
    <row r="65" spans="1:12" ht="15" hidden="1">
      <c r="A65" s="290" t="s">
        <v>4</v>
      </c>
      <c r="B65" s="593" t="s">
        <v>31</v>
      </c>
      <c r="C65" s="594"/>
      <c r="D65" s="594"/>
      <c r="E65" s="594"/>
      <c r="F65" s="594"/>
      <c r="G65" s="594"/>
      <c r="H65" s="594"/>
      <c r="I65" s="594"/>
      <c r="J65" s="594"/>
      <c r="K65" s="594"/>
      <c r="L65" s="595"/>
    </row>
    <row r="66" spans="1:12" ht="37.5" customHeight="1" hidden="1">
      <c r="A66" s="405">
        <v>1</v>
      </c>
      <c r="B66" s="410" t="s">
        <v>145</v>
      </c>
      <c r="C66" s="619" t="s">
        <v>163</v>
      </c>
      <c r="D66" s="619"/>
      <c r="E66" s="619"/>
      <c r="F66" s="619"/>
      <c r="G66" s="619"/>
      <c r="H66" s="619"/>
      <c r="I66" s="619"/>
      <c r="J66" s="619"/>
      <c r="K66" s="619"/>
      <c r="L66" s="619"/>
    </row>
    <row r="67" spans="1:12" ht="25.5" customHeight="1" hidden="1">
      <c r="A67" s="411">
        <v>2</v>
      </c>
      <c r="B67" s="409" t="s">
        <v>146</v>
      </c>
      <c r="C67" s="587" t="s">
        <v>149</v>
      </c>
      <c r="D67" s="624"/>
      <c r="E67" s="624"/>
      <c r="F67" s="624"/>
      <c r="G67" s="624"/>
      <c r="H67" s="624"/>
      <c r="I67" s="624"/>
      <c r="J67" s="624"/>
      <c r="K67" s="624"/>
      <c r="L67" s="625"/>
    </row>
    <row r="68" spans="1:12" ht="25.5" customHeight="1" hidden="1">
      <c r="A68" s="405">
        <v>3</v>
      </c>
      <c r="B68" s="412" t="s">
        <v>147</v>
      </c>
      <c r="C68" s="587" t="s">
        <v>149</v>
      </c>
      <c r="D68" s="624"/>
      <c r="E68" s="624"/>
      <c r="F68" s="624"/>
      <c r="G68" s="624"/>
      <c r="H68" s="624"/>
      <c r="I68" s="624"/>
      <c r="J68" s="624"/>
      <c r="K68" s="624"/>
      <c r="L68" s="625"/>
    </row>
    <row r="69" spans="1:12" ht="25.5" customHeight="1" hidden="1">
      <c r="A69" s="405">
        <v>4</v>
      </c>
      <c r="B69" s="410" t="s">
        <v>148</v>
      </c>
      <c r="C69" s="619" t="s">
        <v>162</v>
      </c>
      <c r="D69" s="619"/>
      <c r="E69" s="619"/>
      <c r="F69" s="619"/>
      <c r="G69" s="619"/>
      <c r="H69" s="619"/>
      <c r="I69" s="619"/>
      <c r="J69" s="619"/>
      <c r="K69" s="619"/>
      <c r="L69" s="619"/>
    </row>
    <row r="70" ht="12.75" hidden="1"/>
    <row r="71" spans="2:7" ht="12.75" hidden="1">
      <c r="B71" s="286"/>
      <c r="C71" s="331"/>
      <c r="D71" s="331"/>
      <c r="E71" s="331"/>
      <c r="F71" s="331"/>
      <c r="G71" s="331"/>
    </row>
  </sheetData>
  <sheetProtection/>
  <mergeCells count="22">
    <mergeCell ref="A4:L4"/>
    <mergeCell ref="C7:C9"/>
    <mergeCell ref="D7:J7"/>
    <mergeCell ref="K7:K9"/>
    <mergeCell ref="L7:L9"/>
    <mergeCell ref="D8:D9"/>
    <mergeCell ref="E8:J8"/>
    <mergeCell ref="C69:L69"/>
    <mergeCell ref="B65:L65"/>
    <mergeCell ref="C68:L68"/>
    <mergeCell ref="B48:L48"/>
    <mergeCell ref="C67:L67"/>
    <mergeCell ref="C66:L66"/>
    <mergeCell ref="C64:L64"/>
    <mergeCell ref="B46:L46"/>
    <mergeCell ref="C29:C31"/>
    <mergeCell ref="D29:J29"/>
    <mergeCell ref="K29:K31"/>
    <mergeCell ref="L29:L31"/>
    <mergeCell ref="D30:D31"/>
    <mergeCell ref="E30:J30"/>
    <mergeCell ref="B42:H42"/>
  </mergeCells>
  <printOptions horizontalCentered="1"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="120" zoomScaleNormal="120" zoomScalePageLayoutView="0" workbookViewId="0" topLeftCell="A4">
      <selection activeCell="B37" sqref="B37"/>
    </sheetView>
  </sheetViews>
  <sheetFormatPr defaultColWidth="9.00390625" defaultRowHeight="12.75"/>
  <cols>
    <col min="1" max="1" width="4.25390625" style="0" customWidth="1"/>
    <col min="2" max="2" width="44.75390625" style="0" customWidth="1"/>
    <col min="3" max="3" width="12.25390625" style="0" customWidth="1"/>
    <col min="4" max="4" width="11.25390625" style="0" customWidth="1"/>
    <col min="5" max="5" width="10.875" style="0" customWidth="1"/>
    <col min="6" max="6" width="9.875" style="0" customWidth="1"/>
    <col min="7" max="7" width="9.375" style="0" customWidth="1"/>
    <col min="8" max="9" width="10.125" style="0" customWidth="1"/>
    <col min="10" max="10" width="11.125" style="0" customWidth="1"/>
    <col min="11" max="11" width="10.75390625" style="0" customWidth="1"/>
    <col min="12" max="12" width="12.00390625" style="0" customWidth="1"/>
  </cols>
  <sheetData>
    <row r="1" spans="1:12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574" t="s">
        <v>225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1"/>
    </row>
    <row r="6" spans="1:12" ht="12.75">
      <c r="A6" s="629"/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</row>
    <row r="7" spans="1:12" ht="12.75">
      <c r="A7" s="573"/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</row>
    <row r="8" spans="1:12" ht="13.5" thickBot="1">
      <c r="A8" s="8"/>
      <c r="B8" s="2"/>
      <c r="C8" s="8"/>
      <c r="D8" s="8"/>
      <c r="E8" s="8"/>
      <c r="F8" s="8"/>
      <c r="G8" s="8"/>
      <c r="H8" s="2"/>
      <c r="I8" s="2"/>
      <c r="J8" s="2"/>
      <c r="K8" s="1"/>
      <c r="L8" s="2" t="s">
        <v>12</v>
      </c>
    </row>
    <row r="9" spans="1:12" ht="13.5" customHeight="1" thickBot="1">
      <c r="A9" s="179"/>
      <c r="B9" s="180"/>
      <c r="C9" s="575" t="s">
        <v>214</v>
      </c>
      <c r="D9" s="578" t="s">
        <v>0</v>
      </c>
      <c r="E9" s="579"/>
      <c r="F9" s="579"/>
      <c r="G9" s="579"/>
      <c r="H9" s="579"/>
      <c r="I9" s="579"/>
      <c r="J9" s="580"/>
      <c r="K9" s="575" t="s">
        <v>216</v>
      </c>
      <c r="L9" s="581" t="s">
        <v>39</v>
      </c>
    </row>
    <row r="10" spans="1:12" ht="13.5" customHeight="1" thickBot="1">
      <c r="A10" s="182"/>
      <c r="B10" s="183"/>
      <c r="C10" s="576"/>
      <c r="D10" s="581" t="s">
        <v>215</v>
      </c>
      <c r="E10" s="584" t="s">
        <v>40</v>
      </c>
      <c r="F10" s="585"/>
      <c r="G10" s="585"/>
      <c r="H10" s="585"/>
      <c r="I10" s="585"/>
      <c r="J10" s="586"/>
      <c r="K10" s="576"/>
      <c r="L10" s="582"/>
    </row>
    <row r="11" spans="1:12" ht="56.25" customHeight="1" thickBot="1">
      <c r="A11" s="184" t="s">
        <v>1</v>
      </c>
      <c r="B11" s="185" t="s">
        <v>2</v>
      </c>
      <c r="C11" s="577"/>
      <c r="D11" s="583"/>
      <c r="E11" s="186" t="s">
        <v>41</v>
      </c>
      <c r="F11" s="187" t="s">
        <v>3</v>
      </c>
      <c r="G11" s="188" t="s">
        <v>190</v>
      </c>
      <c r="H11" s="87" t="s">
        <v>240</v>
      </c>
      <c r="I11" s="188" t="s">
        <v>42</v>
      </c>
      <c r="J11" s="188" t="s">
        <v>17</v>
      </c>
      <c r="K11" s="577"/>
      <c r="L11" s="583"/>
    </row>
    <row r="12" spans="1:12" ht="13.5" thickBot="1">
      <c r="A12" s="88">
        <v>1</v>
      </c>
      <c r="B12" s="88">
        <v>2</v>
      </c>
      <c r="C12" s="89">
        <v>3</v>
      </c>
      <c r="D12" s="89">
        <v>4</v>
      </c>
      <c r="E12" s="132">
        <v>5</v>
      </c>
      <c r="F12" s="90">
        <v>6</v>
      </c>
      <c r="G12" s="90">
        <v>7</v>
      </c>
      <c r="H12" s="90">
        <v>8</v>
      </c>
      <c r="I12" s="91">
        <v>9</v>
      </c>
      <c r="J12" s="90">
        <v>10</v>
      </c>
      <c r="K12" s="91">
        <v>11</v>
      </c>
      <c r="L12" s="90">
        <v>12</v>
      </c>
    </row>
    <row r="13" spans="1:12" ht="14.25">
      <c r="A13" s="14" t="s">
        <v>4</v>
      </c>
      <c r="B13" s="3" t="s">
        <v>43</v>
      </c>
      <c r="C13" s="3"/>
      <c r="D13" s="189"/>
      <c r="E13" s="189"/>
      <c r="F13" s="189"/>
      <c r="G13" s="189"/>
      <c r="H13" s="189"/>
      <c r="I13" s="189"/>
      <c r="J13" s="189"/>
      <c r="K13" s="3"/>
      <c r="L13" s="190"/>
    </row>
    <row r="14" spans="1:12" ht="12.75" customHeight="1">
      <c r="A14" s="195">
        <v>1</v>
      </c>
      <c r="B14" s="253" t="s">
        <v>80</v>
      </c>
      <c r="C14" s="5"/>
      <c r="D14" s="5"/>
      <c r="E14" s="5"/>
      <c r="F14" s="5"/>
      <c r="G14" s="5"/>
      <c r="H14" s="5"/>
      <c r="I14" s="16"/>
      <c r="J14" s="5"/>
      <c r="K14" s="5"/>
      <c r="L14" s="6"/>
    </row>
    <row r="15" spans="1:12" ht="12.75" customHeight="1">
      <c r="A15" s="532" t="s">
        <v>5</v>
      </c>
      <c r="B15" s="531" t="s">
        <v>269</v>
      </c>
      <c r="C15" s="5" t="s">
        <v>6</v>
      </c>
      <c r="D15" s="5">
        <f>E15</f>
        <v>52547</v>
      </c>
      <c r="E15" s="5">
        <v>52547</v>
      </c>
      <c r="F15" s="5" t="s">
        <v>6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6">
        <f>D15</f>
        <v>52547</v>
      </c>
    </row>
    <row r="16" spans="1:12" ht="12.75" customHeight="1">
      <c r="A16" s="532" t="s">
        <v>7</v>
      </c>
      <c r="B16" s="530" t="s">
        <v>268</v>
      </c>
      <c r="C16" s="5">
        <v>18965</v>
      </c>
      <c r="D16" s="5">
        <f>E16</f>
        <v>14063</v>
      </c>
      <c r="E16" s="5">
        <v>14063</v>
      </c>
      <c r="F16" s="5" t="s">
        <v>6</v>
      </c>
      <c r="G16" s="5" t="s">
        <v>6</v>
      </c>
      <c r="H16" s="5" t="s">
        <v>6</v>
      </c>
      <c r="I16" s="5" t="s">
        <v>6</v>
      </c>
      <c r="J16" s="5" t="s">
        <v>6</v>
      </c>
      <c r="K16" s="5" t="s">
        <v>6</v>
      </c>
      <c r="L16" s="6">
        <f>C16+D16</f>
        <v>33028</v>
      </c>
    </row>
    <row r="17" spans="1:12" ht="12.75" customHeight="1">
      <c r="A17" s="468"/>
      <c r="B17" s="492" t="s">
        <v>32</v>
      </c>
      <c r="C17" s="484">
        <f>SUM(C15:C16)</f>
        <v>18965</v>
      </c>
      <c r="D17" s="484">
        <f aca="true" t="shared" si="0" ref="D17:K17">SUM(D15:D16)</f>
        <v>66610</v>
      </c>
      <c r="E17" s="484">
        <f t="shared" si="0"/>
        <v>66610</v>
      </c>
      <c r="F17" s="484">
        <f t="shared" si="0"/>
        <v>0</v>
      </c>
      <c r="G17" s="484">
        <f t="shared" si="0"/>
        <v>0</v>
      </c>
      <c r="H17" s="484">
        <f t="shared" si="0"/>
        <v>0</v>
      </c>
      <c r="I17" s="484">
        <f t="shared" si="0"/>
        <v>0</v>
      </c>
      <c r="J17" s="484">
        <f t="shared" si="0"/>
        <v>0</v>
      </c>
      <c r="K17" s="484">
        <f t="shared" si="0"/>
        <v>0</v>
      </c>
      <c r="L17" s="483">
        <f>SUM(L15:L16)</f>
        <v>85575</v>
      </c>
    </row>
    <row r="18" spans="1:12" ht="12.75" customHeight="1">
      <c r="A18" s="195">
        <v>2</v>
      </c>
      <c r="B18" s="253" t="s">
        <v>250</v>
      </c>
      <c r="C18" s="5"/>
      <c r="D18" s="5"/>
      <c r="E18" s="255"/>
      <c r="F18" s="5"/>
      <c r="G18" s="5"/>
      <c r="H18" s="5"/>
      <c r="I18" s="16"/>
      <c r="J18" s="5"/>
      <c r="K18" s="5"/>
      <c r="L18" s="6"/>
    </row>
    <row r="19" spans="1:12" ht="12.75" customHeight="1">
      <c r="A19" s="9"/>
      <c r="B19" s="275" t="s">
        <v>270</v>
      </c>
      <c r="C19" s="192" t="s">
        <v>6</v>
      </c>
      <c r="D19" s="192">
        <f>E19</f>
        <v>49000</v>
      </c>
      <c r="E19" s="192">
        <v>49000</v>
      </c>
      <c r="F19" s="192" t="s">
        <v>6</v>
      </c>
      <c r="G19" s="192" t="s">
        <v>6</v>
      </c>
      <c r="H19" s="192" t="s">
        <v>6</v>
      </c>
      <c r="I19" s="192" t="s">
        <v>6</v>
      </c>
      <c r="J19" s="192" t="s">
        <v>6</v>
      </c>
      <c r="K19" s="192">
        <v>20100</v>
      </c>
      <c r="L19" s="194">
        <f>D19+K19</f>
        <v>69100</v>
      </c>
    </row>
    <row r="20" spans="1:12" ht="12.75" customHeight="1">
      <c r="A20" s="195">
        <v>3</v>
      </c>
      <c r="B20" s="256" t="s">
        <v>195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1:12" ht="12.75" customHeight="1" thickBot="1">
      <c r="A21" s="320"/>
      <c r="B21" s="254" t="s">
        <v>196</v>
      </c>
      <c r="C21" s="192">
        <v>23078</v>
      </c>
      <c r="D21" s="192">
        <f>E21</f>
        <v>263755</v>
      </c>
      <c r="E21" s="192">
        <v>263755</v>
      </c>
      <c r="F21" s="192" t="s">
        <v>6</v>
      </c>
      <c r="G21" s="192" t="s">
        <v>6</v>
      </c>
      <c r="H21" s="192" t="s">
        <v>6</v>
      </c>
      <c r="I21" s="192" t="s">
        <v>6</v>
      </c>
      <c r="J21" s="192" t="s">
        <v>6</v>
      </c>
      <c r="K21" s="192" t="s">
        <v>6</v>
      </c>
      <c r="L21" s="194">
        <f>C21+D21</f>
        <v>286833</v>
      </c>
    </row>
    <row r="22" spans="1:13" ht="16.5" customHeight="1" thickBot="1">
      <c r="A22" s="19"/>
      <c r="B22" s="13" t="s">
        <v>18</v>
      </c>
      <c r="C22" s="117">
        <f aca="true" t="shared" si="1" ref="C22:L22">SUM(C17:C21)</f>
        <v>42043</v>
      </c>
      <c r="D22" s="117">
        <f t="shared" si="1"/>
        <v>379365</v>
      </c>
      <c r="E22" s="117">
        <f t="shared" si="1"/>
        <v>379365</v>
      </c>
      <c r="F22" s="117">
        <f t="shared" si="1"/>
        <v>0</v>
      </c>
      <c r="G22" s="117">
        <f t="shared" si="1"/>
        <v>0</v>
      </c>
      <c r="H22" s="117">
        <f t="shared" si="1"/>
        <v>0</v>
      </c>
      <c r="I22" s="117">
        <f t="shared" si="1"/>
        <v>0</v>
      </c>
      <c r="J22" s="117">
        <f t="shared" si="1"/>
        <v>0</v>
      </c>
      <c r="K22" s="117">
        <f t="shared" si="1"/>
        <v>20100</v>
      </c>
      <c r="L22" s="265">
        <f t="shared" si="1"/>
        <v>441508</v>
      </c>
      <c r="M22" s="17"/>
    </row>
    <row r="23" spans="1:12" ht="17.25" customHeight="1" thickBot="1">
      <c r="A23" s="257"/>
      <c r="B23" s="258"/>
      <c r="C23" s="259"/>
      <c r="D23" s="259"/>
      <c r="E23" s="259"/>
      <c r="F23" s="259"/>
      <c r="G23" s="259"/>
      <c r="H23" s="259"/>
      <c r="I23" s="259"/>
      <c r="J23" s="259"/>
      <c r="K23" s="259"/>
      <c r="L23" s="259"/>
    </row>
    <row r="24" spans="1:12" ht="14.25">
      <c r="A24" s="14" t="s">
        <v>9</v>
      </c>
      <c r="B24" s="3" t="s">
        <v>16</v>
      </c>
      <c r="C24" s="3"/>
      <c r="D24" s="189"/>
      <c r="E24" s="189"/>
      <c r="F24" s="189"/>
      <c r="G24" s="189"/>
      <c r="H24" s="189"/>
      <c r="I24" s="189"/>
      <c r="J24" s="189"/>
      <c r="K24" s="189"/>
      <c r="L24" s="197"/>
    </row>
    <row r="25" spans="1:12" ht="14.25" customHeight="1" thickBot="1">
      <c r="A25" s="260" t="s">
        <v>84</v>
      </c>
      <c r="B25" s="261"/>
      <c r="C25" s="262" t="s">
        <v>6</v>
      </c>
      <c r="D25" s="262" t="s">
        <v>6</v>
      </c>
      <c r="E25" s="262" t="s">
        <v>6</v>
      </c>
      <c r="F25" s="262"/>
      <c r="G25" s="262" t="s">
        <v>6</v>
      </c>
      <c r="H25" s="262" t="s">
        <v>6</v>
      </c>
      <c r="I25" s="263" t="s">
        <v>6</v>
      </c>
      <c r="J25" s="263" t="s">
        <v>6</v>
      </c>
      <c r="K25" s="263" t="s">
        <v>6</v>
      </c>
      <c r="L25" s="264" t="s">
        <v>6</v>
      </c>
    </row>
    <row r="26" spans="1:12" ht="16.5" customHeight="1" thickBot="1">
      <c r="A26" s="116"/>
      <c r="B26" s="13" t="s">
        <v>10</v>
      </c>
      <c r="C26" s="117">
        <f aca="true" t="shared" si="2" ref="C26:K26">SUM(C25:C25)</f>
        <v>0</v>
      </c>
      <c r="D26" s="117">
        <f t="shared" si="2"/>
        <v>0</v>
      </c>
      <c r="E26" s="117">
        <f t="shared" si="2"/>
        <v>0</v>
      </c>
      <c r="F26" s="117">
        <f t="shared" si="2"/>
        <v>0</v>
      </c>
      <c r="G26" s="117">
        <f t="shared" si="2"/>
        <v>0</v>
      </c>
      <c r="H26" s="117">
        <f t="shared" si="2"/>
        <v>0</v>
      </c>
      <c r="I26" s="117">
        <f t="shared" si="2"/>
        <v>0</v>
      </c>
      <c r="J26" s="117">
        <f t="shared" si="2"/>
        <v>0</v>
      </c>
      <c r="K26" s="117">
        <f t="shared" si="2"/>
        <v>0</v>
      </c>
      <c r="L26" s="265">
        <f>SUM(L25:L25)</f>
        <v>0</v>
      </c>
    </row>
    <row r="27" spans="1:12" ht="15.75" customHeight="1" thickBot="1">
      <c r="A27" s="257"/>
      <c r="B27" s="258"/>
      <c r="C27" s="259"/>
      <c r="D27" s="259"/>
      <c r="E27" s="259"/>
      <c r="F27" s="259"/>
      <c r="G27" s="259"/>
      <c r="H27" s="259"/>
      <c r="I27" s="259"/>
      <c r="J27" s="259"/>
      <c r="K27" s="259"/>
      <c r="L27" s="266"/>
    </row>
    <row r="28" spans="1:12" ht="24" customHeight="1" thickBot="1">
      <c r="A28" s="2"/>
      <c r="B28" s="267" t="s">
        <v>182</v>
      </c>
      <c r="C28" s="110">
        <f>C22+C26</f>
        <v>42043</v>
      </c>
      <c r="D28" s="110">
        <f aca="true" t="shared" si="3" ref="D28:K28">D22+D26</f>
        <v>379365</v>
      </c>
      <c r="E28" s="110">
        <f t="shared" si="3"/>
        <v>379365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20100</v>
      </c>
      <c r="L28" s="121">
        <f>L22+L26</f>
        <v>441508</v>
      </c>
    </row>
    <row r="29" spans="1:12" ht="14.25">
      <c r="A29" s="2"/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</row>
    <row r="30" spans="1:12" ht="14.25">
      <c r="A30" s="2"/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69"/>
    </row>
    <row r="31" spans="1:12" ht="12.75">
      <c r="A31" s="2"/>
      <c r="B31" s="43" t="s">
        <v>85</v>
      </c>
      <c r="C31" s="11"/>
      <c r="D31" s="1"/>
      <c r="E31" s="7"/>
      <c r="F31" s="1"/>
      <c r="G31" s="1"/>
      <c r="H31" s="1"/>
      <c r="I31" s="1"/>
      <c r="J31" s="270"/>
      <c r="K31" s="271"/>
      <c r="L31" s="272"/>
    </row>
    <row r="32" spans="1:12" ht="12.75">
      <c r="A32" s="2"/>
      <c r="B32" s="243" t="s">
        <v>226</v>
      </c>
      <c r="C32" s="1"/>
      <c r="D32" s="1"/>
      <c r="E32" s="1"/>
      <c r="F32" s="1"/>
      <c r="G32" s="1"/>
      <c r="H32" s="1"/>
      <c r="I32" s="12">
        <v>379365</v>
      </c>
      <c r="J32" s="1" t="s">
        <v>13</v>
      </c>
      <c r="K32" s="273"/>
      <c r="L32" s="273"/>
    </row>
    <row r="33" spans="1:12" ht="12.75">
      <c r="A33" s="2"/>
      <c r="B33" s="243"/>
      <c r="C33" s="1"/>
      <c r="D33" s="1"/>
      <c r="E33" s="1"/>
      <c r="F33" s="274"/>
      <c r="G33" s="1"/>
      <c r="H33" s="7"/>
      <c r="I33" s="7"/>
      <c r="J33" s="1"/>
      <c r="K33" s="273"/>
      <c r="L33" s="273"/>
    </row>
    <row r="34" ht="12.75">
      <c r="D34" s="17"/>
    </row>
    <row r="37" ht="12.75">
      <c r="B37" s="11" t="s">
        <v>283</v>
      </c>
    </row>
    <row r="40" ht="12.75" hidden="1"/>
    <row r="41" spans="1:12" ht="12.75" hidden="1">
      <c r="A41" s="57"/>
      <c r="B41" s="53" t="s">
        <v>86</v>
      </c>
      <c r="C41" s="53"/>
      <c r="D41" s="53"/>
      <c r="E41" s="53"/>
      <c r="F41" s="53"/>
      <c r="G41" s="53"/>
      <c r="H41" s="53"/>
      <c r="I41" s="53"/>
      <c r="J41" s="58"/>
      <c r="K41" s="58"/>
      <c r="L41" s="58"/>
    </row>
    <row r="42" spans="1:12" ht="4.5" customHeight="1" hidden="1">
      <c r="A42" s="53"/>
      <c r="B42" s="53"/>
      <c r="C42" s="53"/>
      <c r="D42" s="53"/>
      <c r="E42" s="57"/>
      <c r="F42" s="58"/>
      <c r="G42" s="53"/>
      <c r="H42" s="53"/>
      <c r="I42" s="61"/>
      <c r="J42" s="60"/>
      <c r="K42" s="58"/>
      <c r="L42" s="58"/>
    </row>
    <row r="43" spans="1:12" ht="18" customHeight="1" hidden="1">
      <c r="A43" s="284" t="s">
        <v>1</v>
      </c>
      <c r="B43" s="284" t="s">
        <v>87</v>
      </c>
      <c r="C43" s="622" t="s">
        <v>88</v>
      </c>
      <c r="D43" s="622"/>
      <c r="E43" s="622"/>
      <c r="F43" s="622"/>
      <c r="G43" s="622"/>
      <c r="H43" s="622"/>
      <c r="I43" s="622"/>
      <c r="J43" s="622"/>
      <c r="K43" s="622"/>
      <c r="L43" s="622"/>
    </row>
    <row r="44" spans="1:12" ht="18" customHeight="1" hidden="1">
      <c r="A44" s="290" t="s">
        <v>4</v>
      </c>
      <c r="B44" s="628" t="s">
        <v>31</v>
      </c>
      <c r="C44" s="628"/>
      <c r="D44" s="628"/>
      <c r="E44" s="628"/>
      <c r="F44" s="628"/>
      <c r="G44" s="628"/>
      <c r="H44" s="628"/>
      <c r="I44" s="628"/>
      <c r="J44" s="628"/>
      <c r="K44" s="628"/>
      <c r="L44" s="628"/>
    </row>
    <row r="45" spans="1:12" ht="27" customHeight="1" hidden="1">
      <c r="A45" s="285">
        <v>1</v>
      </c>
      <c r="B45" s="329" t="s">
        <v>80</v>
      </c>
      <c r="C45" s="619" t="s">
        <v>164</v>
      </c>
      <c r="D45" s="619"/>
      <c r="E45" s="619"/>
      <c r="F45" s="619"/>
      <c r="G45" s="619"/>
      <c r="H45" s="619"/>
      <c r="I45" s="619"/>
      <c r="J45" s="619"/>
      <c r="K45" s="619"/>
      <c r="L45" s="619"/>
    </row>
    <row r="46" spans="1:12" ht="18" customHeight="1" hidden="1">
      <c r="A46" s="285">
        <v>2</v>
      </c>
      <c r="B46" s="330" t="s">
        <v>82</v>
      </c>
      <c r="C46" s="619" t="s">
        <v>153</v>
      </c>
      <c r="D46" s="619"/>
      <c r="E46" s="619"/>
      <c r="F46" s="619"/>
      <c r="G46" s="619"/>
      <c r="H46" s="619"/>
      <c r="I46" s="619"/>
      <c r="J46" s="619"/>
      <c r="K46" s="619"/>
      <c r="L46" s="619"/>
    </row>
    <row r="47" spans="1:12" ht="18" customHeight="1" hidden="1">
      <c r="A47" s="285">
        <v>3</v>
      </c>
      <c r="B47" s="330" t="s">
        <v>83</v>
      </c>
      <c r="C47" s="619" t="s">
        <v>154</v>
      </c>
      <c r="D47" s="619"/>
      <c r="E47" s="619"/>
      <c r="F47" s="619"/>
      <c r="G47" s="619"/>
      <c r="H47" s="619"/>
      <c r="I47" s="619"/>
      <c r="J47" s="619"/>
      <c r="K47" s="619"/>
      <c r="L47" s="619"/>
    </row>
    <row r="48" spans="1:12" ht="18" customHeight="1" hidden="1">
      <c r="A48" s="285">
        <v>4</v>
      </c>
      <c r="B48" s="329" t="s">
        <v>81</v>
      </c>
      <c r="C48" s="619" t="s">
        <v>155</v>
      </c>
      <c r="D48" s="619"/>
      <c r="E48" s="619"/>
      <c r="F48" s="619"/>
      <c r="G48" s="619"/>
      <c r="H48" s="619"/>
      <c r="I48" s="619"/>
      <c r="J48" s="619"/>
      <c r="K48" s="619"/>
      <c r="L48" s="619"/>
    </row>
    <row r="49" ht="12.75" hidden="1"/>
    <row r="50" ht="12.75" hidden="1"/>
  </sheetData>
  <sheetProtection/>
  <mergeCells count="14">
    <mergeCell ref="A5:K5"/>
    <mergeCell ref="A6:L6"/>
    <mergeCell ref="C9:C11"/>
    <mergeCell ref="D9:J9"/>
    <mergeCell ref="K9:K11"/>
    <mergeCell ref="L9:L11"/>
    <mergeCell ref="D10:D11"/>
    <mergeCell ref="E10:J10"/>
    <mergeCell ref="C45:L45"/>
    <mergeCell ref="C46:L46"/>
    <mergeCell ref="C47:L47"/>
    <mergeCell ref="C48:L48"/>
    <mergeCell ref="C43:L43"/>
    <mergeCell ref="B44:L44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O34"/>
  <sheetViews>
    <sheetView zoomScale="120" zoomScaleNormal="120" zoomScalePageLayoutView="0" workbookViewId="0" topLeftCell="A12">
      <selection activeCell="B34" sqref="B34"/>
    </sheetView>
  </sheetViews>
  <sheetFormatPr defaultColWidth="9.00390625" defaultRowHeight="12.75"/>
  <cols>
    <col min="1" max="1" width="4.25390625" style="0" customWidth="1"/>
    <col min="2" max="2" width="42.00390625" style="0" customWidth="1"/>
    <col min="3" max="3" width="11.75390625" style="0" customWidth="1"/>
    <col min="4" max="4" width="11.00390625" style="0" customWidth="1"/>
    <col min="5" max="5" width="9.875" style="0" customWidth="1"/>
    <col min="6" max="6" width="9.75390625" style="0" customWidth="1"/>
    <col min="7" max="7" width="9.875" style="0" customWidth="1"/>
    <col min="8" max="8" width="10.625" style="0" customWidth="1"/>
    <col min="9" max="9" width="9.625" style="0" customWidth="1"/>
    <col min="10" max="10" width="10.25390625" style="0" customWidth="1"/>
    <col min="11" max="11" width="10.125" style="0" customWidth="1"/>
    <col min="12" max="12" width="11.375" style="0" customWidth="1"/>
  </cols>
  <sheetData>
    <row r="5" spans="1:12" ht="15" customHeight="1">
      <c r="A5" s="574" t="s">
        <v>220</v>
      </c>
      <c r="B5" s="574"/>
      <c r="C5" s="574"/>
      <c r="D5" s="574"/>
      <c r="E5" s="574"/>
      <c r="F5" s="574"/>
      <c r="G5" s="574"/>
      <c r="H5" s="574"/>
      <c r="I5" s="574"/>
      <c r="J5" s="574"/>
      <c r="K5" s="574"/>
      <c r="L5" s="574"/>
    </row>
    <row r="8" spans="1:12" ht="12.75">
      <c r="A8" s="629"/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</row>
    <row r="9" spans="1:12" ht="13.5" thickBot="1">
      <c r="A9" s="8"/>
      <c r="B9" s="2"/>
      <c r="C9" s="8"/>
      <c r="D9" s="8"/>
      <c r="E9" s="8"/>
      <c r="F9" s="8"/>
      <c r="G9" s="8"/>
      <c r="H9" s="2"/>
      <c r="I9" s="2"/>
      <c r="J9" s="2"/>
      <c r="K9" s="1"/>
      <c r="L9" s="2" t="s">
        <v>12</v>
      </c>
    </row>
    <row r="10" spans="1:12" ht="13.5" customHeight="1" thickBot="1">
      <c r="A10" s="179"/>
      <c r="B10" s="180"/>
      <c r="C10" s="575" t="s">
        <v>214</v>
      </c>
      <c r="D10" s="578" t="s">
        <v>0</v>
      </c>
      <c r="E10" s="579"/>
      <c r="F10" s="579"/>
      <c r="G10" s="579"/>
      <c r="H10" s="579"/>
      <c r="I10" s="579"/>
      <c r="J10" s="580"/>
      <c r="K10" s="575" t="s">
        <v>216</v>
      </c>
      <c r="L10" s="581" t="s">
        <v>39</v>
      </c>
    </row>
    <row r="11" spans="1:12" ht="13.5" customHeight="1" thickBot="1">
      <c r="A11" s="182"/>
      <c r="B11" s="183"/>
      <c r="C11" s="576"/>
      <c r="D11" s="581" t="s">
        <v>215</v>
      </c>
      <c r="E11" s="584" t="s">
        <v>40</v>
      </c>
      <c r="F11" s="585"/>
      <c r="G11" s="585"/>
      <c r="H11" s="585"/>
      <c r="I11" s="585"/>
      <c r="J11" s="586"/>
      <c r="K11" s="576"/>
      <c r="L11" s="582"/>
    </row>
    <row r="12" spans="1:12" ht="52.5" customHeight="1" thickBot="1">
      <c r="A12" s="184" t="s">
        <v>1</v>
      </c>
      <c r="B12" s="185" t="s">
        <v>2</v>
      </c>
      <c r="C12" s="577"/>
      <c r="D12" s="583"/>
      <c r="E12" s="186" t="s">
        <v>41</v>
      </c>
      <c r="F12" s="187" t="s">
        <v>3</v>
      </c>
      <c r="G12" s="188" t="s">
        <v>190</v>
      </c>
      <c r="H12" s="87" t="s">
        <v>240</v>
      </c>
      <c r="I12" s="188" t="s">
        <v>42</v>
      </c>
      <c r="J12" s="188" t="s">
        <v>17</v>
      </c>
      <c r="K12" s="577"/>
      <c r="L12" s="583"/>
    </row>
    <row r="13" spans="1:12" ht="11.25" customHeight="1" thickBot="1">
      <c r="A13" s="88">
        <v>1</v>
      </c>
      <c r="B13" s="88">
        <v>2</v>
      </c>
      <c r="C13" s="89">
        <v>3</v>
      </c>
      <c r="D13" s="89">
        <v>4</v>
      </c>
      <c r="E13" s="132">
        <v>5</v>
      </c>
      <c r="F13" s="90">
        <v>6</v>
      </c>
      <c r="G13" s="90">
        <v>7</v>
      </c>
      <c r="H13" s="90">
        <v>8</v>
      </c>
      <c r="I13" s="91">
        <v>9</v>
      </c>
      <c r="J13" s="90">
        <v>10</v>
      </c>
      <c r="K13" s="91">
        <v>11</v>
      </c>
      <c r="L13" s="90">
        <v>12</v>
      </c>
    </row>
    <row r="14" spans="1:12" ht="14.25">
      <c r="A14" s="14" t="s">
        <v>4</v>
      </c>
      <c r="B14" s="3" t="s">
        <v>43</v>
      </c>
      <c r="C14" s="3"/>
      <c r="D14" s="189"/>
      <c r="E14" s="189"/>
      <c r="F14" s="189"/>
      <c r="G14" s="189"/>
      <c r="H14" s="189"/>
      <c r="I14" s="189"/>
      <c r="J14" s="189"/>
      <c r="K14" s="3"/>
      <c r="L14" s="190"/>
    </row>
    <row r="15" spans="1:12" ht="12.75">
      <c r="A15" s="4">
        <v>1</v>
      </c>
      <c r="B15" s="293" t="s">
        <v>183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22"/>
    </row>
    <row r="16" spans="1:12" ht="13.5" thickBot="1">
      <c r="A16" s="448"/>
      <c r="B16" s="449" t="s">
        <v>197</v>
      </c>
      <c r="C16" s="450" t="s">
        <v>6</v>
      </c>
      <c r="D16" s="450">
        <f>E16</f>
        <v>9545</v>
      </c>
      <c r="E16" s="450">
        <v>9545</v>
      </c>
      <c r="F16" s="450" t="s">
        <v>6</v>
      </c>
      <c r="G16" s="450" t="s">
        <v>6</v>
      </c>
      <c r="H16" s="5" t="s">
        <v>6</v>
      </c>
      <c r="I16" s="5" t="s">
        <v>6</v>
      </c>
      <c r="J16" s="5" t="s">
        <v>6</v>
      </c>
      <c r="K16" s="5" t="s">
        <v>6</v>
      </c>
      <c r="L16" s="6">
        <f>D16</f>
        <v>9545</v>
      </c>
    </row>
    <row r="17" spans="1:12" ht="15" customHeight="1" thickBot="1">
      <c r="A17" s="324"/>
      <c r="B17" s="34" t="s">
        <v>61</v>
      </c>
      <c r="C17" s="23">
        <f aca="true" t="shared" si="0" ref="C17:L17">SUM(C15:C16)</f>
        <v>0</v>
      </c>
      <c r="D17" s="23">
        <f t="shared" si="0"/>
        <v>9545</v>
      </c>
      <c r="E17" s="23">
        <f t="shared" si="0"/>
        <v>9545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3">
        <f t="shared" si="0"/>
        <v>9545</v>
      </c>
    </row>
    <row r="18" spans="1:12" ht="12.75" customHeight="1">
      <c r="A18" s="1"/>
      <c r="B18" s="1"/>
      <c r="C18" s="7"/>
      <c r="D18" s="1"/>
      <c r="E18" s="1"/>
      <c r="F18" s="1"/>
      <c r="G18" s="1"/>
      <c r="H18" s="1"/>
      <c r="I18" s="1"/>
      <c r="J18" s="298"/>
      <c r="K18" s="298"/>
      <c r="L18" s="298"/>
    </row>
    <row r="19" spans="1:12" ht="14.25" customHeight="1" thickBot="1">
      <c r="A19" s="1"/>
      <c r="B19" s="1"/>
      <c r="C19" s="1"/>
      <c r="D19" s="1"/>
      <c r="E19" s="1"/>
      <c r="F19" s="1"/>
      <c r="G19" s="1"/>
      <c r="H19" s="1"/>
      <c r="I19" s="1"/>
      <c r="J19" s="300"/>
      <c r="K19" s="300"/>
      <c r="L19" s="300"/>
    </row>
    <row r="20" spans="1:12" ht="16.5" customHeight="1">
      <c r="A20" s="325" t="s">
        <v>9</v>
      </c>
      <c r="B20" s="3" t="s">
        <v>16</v>
      </c>
      <c r="C20" s="3"/>
      <c r="D20" s="189"/>
      <c r="E20" s="189"/>
      <c r="F20" s="189"/>
      <c r="G20" s="189"/>
      <c r="H20" s="189"/>
      <c r="I20" s="189"/>
      <c r="J20" s="189"/>
      <c r="K20" s="189"/>
      <c r="L20" s="197"/>
    </row>
    <row r="21" spans="1:12" ht="14.25" customHeight="1" thickBot="1">
      <c r="A21" s="292" t="s">
        <v>101</v>
      </c>
      <c r="B21" s="261"/>
      <c r="C21" s="5" t="s">
        <v>6</v>
      </c>
      <c r="D21" s="5" t="s">
        <v>6</v>
      </c>
      <c r="E21" s="5" t="s">
        <v>6</v>
      </c>
      <c r="F21" s="5" t="s">
        <v>6</v>
      </c>
      <c r="G21" s="5" t="s">
        <v>6</v>
      </c>
      <c r="H21" s="5" t="s">
        <v>6</v>
      </c>
      <c r="I21" s="5" t="s">
        <v>6</v>
      </c>
      <c r="J21" s="5" t="s">
        <v>6</v>
      </c>
      <c r="K21" s="5" t="s">
        <v>6</v>
      </c>
      <c r="L21" s="6" t="s">
        <v>6</v>
      </c>
    </row>
    <row r="22" spans="1:12" ht="13.5" customHeight="1" thickBot="1">
      <c r="A22" s="316"/>
      <c r="B22" s="13" t="s">
        <v>10</v>
      </c>
      <c r="C22" s="117">
        <f aca="true" t="shared" si="1" ref="C22:L22">SUM(C21:C21)</f>
        <v>0</v>
      </c>
      <c r="D22" s="117">
        <f t="shared" si="1"/>
        <v>0</v>
      </c>
      <c r="E22" s="117">
        <f t="shared" si="1"/>
        <v>0</v>
      </c>
      <c r="F22" s="117">
        <f t="shared" si="1"/>
        <v>0</v>
      </c>
      <c r="G22" s="117">
        <f t="shared" si="1"/>
        <v>0</v>
      </c>
      <c r="H22" s="117">
        <f t="shared" si="1"/>
        <v>0</v>
      </c>
      <c r="I22" s="117">
        <f t="shared" si="1"/>
        <v>0</v>
      </c>
      <c r="J22" s="117">
        <f t="shared" si="1"/>
        <v>0</v>
      </c>
      <c r="K22" s="117">
        <f t="shared" si="1"/>
        <v>0</v>
      </c>
      <c r="L22" s="265">
        <f t="shared" si="1"/>
        <v>0</v>
      </c>
    </row>
    <row r="23" spans="1:12" ht="13.5" thickBot="1">
      <c r="A23" s="1"/>
      <c r="B23" s="1"/>
      <c r="C23" s="2"/>
      <c r="D23" s="2"/>
      <c r="E23" s="239"/>
      <c r="F23" s="2"/>
      <c r="G23" s="2"/>
      <c r="H23" s="2"/>
      <c r="I23" s="2"/>
      <c r="J23" s="2"/>
      <c r="K23" s="2"/>
      <c r="L23" s="2"/>
    </row>
    <row r="24" spans="1:12" ht="18.75" customHeight="1" thickBot="1">
      <c r="A24" s="1"/>
      <c r="B24" s="267" t="s">
        <v>102</v>
      </c>
      <c r="C24" s="110">
        <f>C17+C22</f>
        <v>0</v>
      </c>
      <c r="D24" s="110">
        <f aca="true" t="shared" si="2" ref="D24:L24">D17+D22</f>
        <v>9545</v>
      </c>
      <c r="E24" s="110">
        <f t="shared" si="2"/>
        <v>9545</v>
      </c>
      <c r="F24" s="110">
        <f t="shared" si="2"/>
        <v>0</v>
      </c>
      <c r="G24" s="110">
        <f t="shared" si="2"/>
        <v>0</v>
      </c>
      <c r="H24" s="110">
        <f t="shared" si="2"/>
        <v>0</v>
      </c>
      <c r="I24" s="110">
        <f t="shared" si="2"/>
        <v>0</v>
      </c>
      <c r="J24" s="110">
        <f t="shared" si="2"/>
        <v>0</v>
      </c>
      <c r="K24" s="110">
        <f t="shared" si="2"/>
        <v>0</v>
      </c>
      <c r="L24" s="121">
        <f t="shared" si="2"/>
        <v>9545</v>
      </c>
    </row>
    <row r="25" spans="1:12" ht="12.75" customHeight="1">
      <c r="A25" s="181"/>
      <c r="B25" s="181"/>
      <c r="C25" s="181"/>
      <c r="D25" s="181"/>
      <c r="E25" s="328"/>
      <c r="F25" s="181"/>
      <c r="G25" s="181"/>
      <c r="H25" s="181"/>
      <c r="I25" s="181"/>
      <c r="J25" s="307"/>
      <c r="K25" s="307"/>
      <c r="L25" s="307"/>
    </row>
    <row r="26" spans="1:12" ht="12.75" customHeight="1">
      <c r="A26" s="25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8" ht="12.75" customHeight="1">
      <c r="A27" s="1"/>
      <c r="B27" s="43" t="s">
        <v>85</v>
      </c>
      <c r="C27" s="11"/>
      <c r="D27" s="1"/>
      <c r="E27" s="7"/>
      <c r="F27" s="7"/>
      <c r="G27" s="1"/>
      <c r="H27" s="1"/>
    </row>
    <row r="28" spans="1:15" ht="12.75">
      <c r="A28" s="241"/>
      <c r="B28" s="243" t="s">
        <v>221</v>
      </c>
      <c r="C28" s="1"/>
      <c r="D28" s="1"/>
      <c r="E28" s="1"/>
      <c r="F28" s="1"/>
      <c r="I28" s="474">
        <f>E17</f>
        <v>9545</v>
      </c>
      <c r="J28" s="7" t="s">
        <v>13</v>
      </c>
      <c r="M28" s="326"/>
      <c r="N28" s="326"/>
      <c r="O28" s="326"/>
    </row>
    <row r="29" spans="9:10" ht="12.75">
      <c r="I29" s="327"/>
      <c r="J29" s="7"/>
    </row>
    <row r="30" spans="1:10" ht="12.75">
      <c r="A30" s="1"/>
      <c r="C30" s="1"/>
      <c r="D30" s="12"/>
      <c r="E30" s="7"/>
      <c r="F30" s="7"/>
      <c r="I30" s="7"/>
      <c r="J30" s="1"/>
    </row>
    <row r="31" ht="12.75">
      <c r="B31" s="287"/>
    </row>
    <row r="34" ht="12.75">
      <c r="B34" s="11" t="s">
        <v>283</v>
      </c>
    </row>
  </sheetData>
  <sheetProtection/>
  <mergeCells count="8">
    <mergeCell ref="A5:L5"/>
    <mergeCell ref="A8:L8"/>
    <mergeCell ref="C10:C12"/>
    <mergeCell ref="D10:J10"/>
    <mergeCell ref="K10:K12"/>
    <mergeCell ref="L10:L12"/>
    <mergeCell ref="D11:D12"/>
    <mergeCell ref="E11:J1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W102"/>
  <sheetViews>
    <sheetView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3.75390625" style="1" customWidth="1"/>
    <col min="2" max="2" width="67.75390625" style="1" customWidth="1"/>
    <col min="3" max="3" width="11.375" style="1" customWidth="1"/>
    <col min="4" max="4" width="11.75390625" style="1" customWidth="1"/>
    <col min="5" max="5" width="9.625" style="1" customWidth="1"/>
    <col min="6" max="6" width="10.625" style="1" customWidth="1"/>
    <col min="7" max="7" width="9.625" style="1" customWidth="1"/>
    <col min="8" max="8" width="10.375" style="1" customWidth="1"/>
    <col min="9" max="9" width="10.125" style="1" customWidth="1"/>
    <col min="10" max="10" width="10.875" style="1" customWidth="1"/>
    <col min="11" max="11" width="11.25390625" style="1" customWidth="1"/>
    <col min="12" max="12" width="12.875" style="1" customWidth="1"/>
    <col min="13" max="13" width="5.75390625" style="1" customWidth="1"/>
    <col min="14" max="16384" width="9.125" style="1" customWidth="1"/>
  </cols>
  <sheetData>
    <row r="5" ht="15.75" customHeight="1"/>
    <row r="6" spans="1:12" ht="16.5" customHeight="1">
      <c r="A6" s="630" t="s">
        <v>219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</row>
    <row r="7" spans="1:12" ht="16.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8.75" customHeight="1" thickBot="1">
      <c r="A8" s="8"/>
      <c r="B8" s="2"/>
      <c r="C8" s="8"/>
      <c r="D8" s="8"/>
      <c r="E8" s="8"/>
      <c r="F8" s="8"/>
      <c r="G8" s="8"/>
      <c r="H8" s="2"/>
      <c r="I8" s="2"/>
      <c r="J8" s="2"/>
      <c r="L8" s="2" t="s">
        <v>12</v>
      </c>
    </row>
    <row r="9" spans="1:12" ht="12.75" customHeight="1" thickBot="1">
      <c r="A9" s="179"/>
      <c r="B9" s="180"/>
      <c r="C9" s="575" t="s">
        <v>214</v>
      </c>
      <c r="D9" s="578" t="s">
        <v>0</v>
      </c>
      <c r="E9" s="579"/>
      <c r="F9" s="579"/>
      <c r="G9" s="579"/>
      <c r="H9" s="579"/>
      <c r="I9" s="579"/>
      <c r="J9" s="580"/>
      <c r="K9" s="575" t="s">
        <v>216</v>
      </c>
      <c r="L9" s="581" t="s">
        <v>39</v>
      </c>
    </row>
    <row r="10" spans="1:12" ht="12.75" customHeight="1" thickBot="1">
      <c r="A10" s="182"/>
      <c r="B10" s="183"/>
      <c r="C10" s="576"/>
      <c r="D10" s="581" t="s">
        <v>215</v>
      </c>
      <c r="E10" s="584" t="s">
        <v>40</v>
      </c>
      <c r="F10" s="585"/>
      <c r="G10" s="585"/>
      <c r="H10" s="585"/>
      <c r="I10" s="585"/>
      <c r="J10" s="586"/>
      <c r="K10" s="576"/>
      <c r="L10" s="582"/>
    </row>
    <row r="11" spans="1:12" ht="51" customHeight="1" thickBot="1">
      <c r="A11" s="184" t="s">
        <v>1</v>
      </c>
      <c r="B11" s="185" t="s">
        <v>2</v>
      </c>
      <c r="C11" s="577"/>
      <c r="D11" s="583"/>
      <c r="E11" s="186" t="s">
        <v>41</v>
      </c>
      <c r="F11" s="187" t="s">
        <v>3</v>
      </c>
      <c r="G11" s="188" t="s">
        <v>190</v>
      </c>
      <c r="H11" s="87" t="s">
        <v>240</v>
      </c>
      <c r="I11" s="188" t="s">
        <v>42</v>
      </c>
      <c r="J11" s="188" t="s">
        <v>271</v>
      </c>
      <c r="K11" s="577"/>
      <c r="L11" s="583"/>
    </row>
    <row r="12" spans="1:12" ht="11.25" customHeight="1" thickBot="1">
      <c r="A12" s="88">
        <v>1</v>
      </c>
      <c r="B12" s="88">
        <v>2</v>
      </c>
      <c r="C12" s="89">
        <v>3</v>
      </c>
      <c r="D12" s="89">
        <v>4</v>
      </c>
      <c r="E12" s="132">
        <v>5</v>
      </c>
      <c r="F12" s="90">
        <v>6</v>
      </c>
      <c r="G12" s="90">
        <v>7</v>
      </c>
      <c r="H12" s="90">
        <v>8</v>
      </c>
      <c r="I12" s="91">
        <v>9</v>
      </c>
      <c r="J12" s="90">
        <v>10</v>
      </c>
      <c r="K12" s="91">
        <v>11</v>
      </c>
      <c r="L12" s="90">
        <v>12</v>
      </c>
    </row>
    <row r="13" spans="1:12" ht="15" customHeight="1">
      <c r="A13" s="35" t="s">
        <v>4</v>
      </c>
      <c r="B13" s="26" t="s">
        <v>31</v>
      </c>
      <c r="C13" s="26"/>
      <c r="D13" s="92"/>
      <c r="E13" s="92"/>
      <c r="F13" s="92"/>
      <c r="G13" s="92"/>
      <c r="H13" s="92"/>
      <c r="I13" s="92"/>
      <c r="J13" s="92"/>
      <c r="K13" s="26"/>
      <c r="L13" s="93"/>
    </row>
    <row r="14" spans="1:12" ht="12.75" customHeight="1">
      <c r="A14" s="465">
        <v>1</v>
      </c>
      <c r="B14" s="555" t="s">
        <v>28</v>
      </c>
      <c r="C14" s="450"/>
      <c r="D14" s="450"/>
      <c r="E14" s="556"/>
      <c r="F14" s="450"/>
      <c r="G14" s="450"/>
      <c r="H14" s="450"/>
      <c r="I14" s="450"/>
      <c r="J14" s="450"/>
      <c r="K14" s="450"/>
      <c r="L14" s="455"/>
    </row>
    <row r="15" spans="1:12" ht="50.25" customHeight="1">
      <c r="A15" s="451" t="s">
        <v>5</v>
      </c>
      <c r="B15" s="567" t="s">
        <v>275</v>
      </c>
      <c r="C15" s="450" t="s">
        <v>6</v>
      </c>
      <c r="D15" s="450">
        <f>E15</f>
        <v>115000</v>
      </c>
      <c r="E15" s="556">
        <v>115000</v>
      </c>
      <c r="F15" s="450" t="s">
        <v>6</v>
      </c>
      <c r="G15" s="450" t="s">
        <v>6</v>
      </c>
      <c r="H15" s="450" t="s">
        <v>6</v>
      </c>
      <c r="I15" s="450" t="s">
        <v>6</v>
      </c>
      <c r="J15" s="450" t="s">
        <v>6</v>
      </c>
      <c r="K15" s="450" t="s">
        <v>6</v>
      </c>
      <c r="L15" s="455">
        <f>D15</f>
        <v>115000</v>
      </c>
    </row>
    <row r="16" spans="1:12" ht="39" customHeight="1">
      <c r="A16" s="451" t="s">
        <v>7</v>
      </c>
      <c r="B16" s="567" t="s">
        <v>276</v>
      </c>
      <c r="C16" s="450" t="s">
        <v>6</v>
      </c>
      <c r="D16" s="450">
        <f>E16+J16</f>
        <v>160000</v>
      </c>
      <c r="E16" s="556">
        <v>70000</v>
      </c>
      <c r="F16" s="450" t="s">
        <v>6</v>
      </c>
      <c r="G16" s="450" t="s">
        <v>6</v>
      </c>
      <c r="H16" s="450" t="s">
        <v>6</v>
      </c>
      <c r="I16" s="450" t="s">
        <v>6</v>
      </c>
      <c r="J16" s="450">
        <v>90000</v>
      </c>
      <c r="K16" s="450" t="s">
        <v>6</v>
      </c>
      <c r="L16" s="455">
        <f>D16</f>
        <v>160000</v>
      </c>
    </row>
    <row r="17" spans="1:12" ht="39.75" customHeight="1">
      <c r="A17" s="451" t="s">
        <v>8</v>
      </c>
      <c r="B17" s="567" t="s">
        <v>274</v>
      </c>
      <c r="C17" s="450" t="s">
        <v>6</v>
      </c>
      <c r="D17" s="450">
        <f>E17</f>
        <v>103985</v>
      </c>
      <c r="E17" s="556">
        <v>103985</v>
      </c>
      <c r="F17" s="450" t="s">
        <v>6</v>
      </c>
      <c r="G17" s="450" t="s">
        <v>6</v>
      </c>
      <c r="H17" s="450" t="s">
        <v>6</v>
      </c>
      <c r="I17" s="450" t="s">
        <v>6</v>
      </c>
      <c r="J17" s="450" t="s">
        <v>6</v>
      </c>
      <c r="K17" s="450" t="s">
        <v>6</v>
      </c>
      <c r="L17" s="455">
        <f>D17</f>
        <v>103985</v>
      </c>
    </row>
    <row r="18" spans="1:12" ht="38.25" customHeight="1">
      <c r="A18" s="451" t="s">
        <v>273</v>
      </c>
      <c r="B18" s="533" t="s">
        <v>272</v>
      </c>
      <c r="C18" s="450" t="s">
        <v>6</v>
      </c>
      <c r="D18" s="450">
        <f>E18</f>
        <v>120000</v>
      </c>
      <c r="E18" s="560">
        <v>120000</v>
      </c>
      <c r="F18" s="450" t="s">
        <v>6</v>
      </c>
      <c r="G18" s="450" t="s">
        <v>6</v>
      </c>
      <c r="H18" s="450" t="s">
        <v>6</v>
      </c>
      <c r="I18" s="450" t="s">
        <v>6</v>
      </c>
      <c r="J18" s="561" t="s">
        <v>6</v>
      </c>
      <c r="K18" s="450" t="s">
        <v>6</v>
      </c>
      <c r="L18" s="455">
        <f>D18</f>
        <v>120000</v>
      </c>
    </row>
    <row r="19" spans="1:12" ht="14.25" customHeight="1">
      <c r="A19" s="468"/>
      <c r="B19" s="562" t="s">
        <v>32</v>
      </c>
      <c r="C19" s="563">
        <f aca="true" t="shared" si="0" ref="C19:L19">SUM(C14:C18)</f>
        <v>0</v>
      </c>
      <c r="D19" s="563">
        <f t="shared" si="0"/>
        <v>498985</v>
      </c>
      <c r="E19" s="563">
        <f t="shared" si="0"/>
        <v>408985</v>
      </c>
      <c r="F19" s="564">
        <f t="shared" si="0"/>
        <v>0</v>
      </c>
      <c r="G19" s="564">
        <f t="shared" si="0"/>
        <v>0</v>
      </c>
      <c r="H19" s="564">
        <f t="shared" si="0"/>
        <v>0</v>
      </c>
      <c r="I19" s="564">
        <f t="shared" si="0"/>
        <v>0</v>
      </c>
      <c r="J19" s="564">
        <f t="shared" si="0"/>
        <v>90000</v>
      </c>
      <c r="K19" s="564">
        <f t="shared" si="0"/>
        <v>0</v>
      </c>
      <c r="L19" s="565">
        <f t="shared" si="0"/>
        <v>498985</v>
      </c>
    </row>
    <row r="20" spans="1:12" ht="15" customHeight="1">
      <c r="A20" s="465">
        <v>2</v>
      </c>
      <c r="B20" s="568" t="s">
        <v>29</v>
      </c>
      <c r="C20" s="454"/>
      <c r="D20" s="454"/>
      <c r="E20" s="569"/>
      <c r="F20" s="454"/>
      <c r="G20" s="454"/>
      <c r="H20" s="454"/>
      <c r="I20" s="454"/>
      <c r="J20" s="454"/>
      <c r="K20" s="454"/>
      <c r="L20" s="570"/>
    </row>
    <row r="21" spans="1:12" ht="23.25" customHeight="1">
      <c r="A21" s="451" t="s">
        <v>5</v>
      </c>
      <c r="B21" s="567" t="s">
        <v>259</v>
      </c>
      <c r="C21" s="450" t="s">
        <v>6</v>
      </c>
      <c r="D21" s="450">
        <f>E21</f>
        <v>116600</v>
      </c>
      <c r="E21" s="556">
        <v>116600</v>
      </c>
      <c r="F21" s="450" t="s">
        <v>6</v>
      </c>
      <c r="G21" s="450" t="s">
        <v>6</v>
      </c>
      <c r="H21" s="450" t="s">
        <v>6</v>
      </c>
      <c r="I21" s="450" t="s">
        <v>6</v>
      </c>
      <c r="J21" s="450" t="s">
        <v>6</v>
      </c>
      <c r="K21" s="450" t="s">
        <v>6</v>
      </c>
      <c r="L21" s="455">
        <f>E21</f>
        <v>116600</v>
      </c>
    </row>
    <row r="22" spans="1:12" ht="12.75" customHeight="1">
      <c r="A22" s="451" t="s">
        <v>7</v>
      </c>
      <c r="B22" s="449" t="s">
        <v>277</v>
      </c>
      <c r="C22" s="450" t="s">
        <v>6</v>
      </c>
      <c r="D22" s="450">
        <f>E22</f>
        <v>120000</v>
      </c>
      <c r="E22" s="556">
        <f>30000+20000+70000</f>
        <v>120000</v>
      </c>
      <c r="F22" s="450" t="s">
        <v>6</v>
      </c>
      <c r="G22" s="450" t="s">
        <v>6</v>
      </c>
      <c r="H22" s="450" t="s">
        <v>6</v>
      </c>
      <c r="I22" s="450" t="s">
        <v>6</v>
      </c>
      <c r="J22" s="450" t="s">
        <v>6</v>
      </c>
      <c r="K22" s="450" t="s">
        <v>6</v>
      </c>
      <c r="L22" s="455">
        <f>E22</f>
        <v>120000</v>
      </c>
    </row>
    <row r="23" spans="1:12" ht="25.5" customHeight="1">
      <c r="A23" s="451" t="s">
        <v>8</v>
      </c>
      <c r="B23" s="571" t="s">
        <v>198</v>
      </c>
      <c r="C23" s="557" t="s">
        <v>6</v>
      </c>
      <c r="D23" s="557">
        <f>E23</f>
        <v>30000</v>
      </c>
      <c r="E23" s="558">
        <v>30000</v>
      </c>
      <c r="F23" s="557" t="s">
        <v>6</v>
      </c>
      <c r="G23" s="557" t="s">
        <v>6</v>
      </c>
      <c r="H23" s="557" t="s">
        <v>6</v>
      </c>
      <c r="I23" s="557" t="s">
        <v>6</v>
      </c>
      <c r="J23" s="557" t="s">
        <v>6</v>
      </c>
      <c r="K23" s="557" t="s">
        <v>6</v>
      </c>
      <c r="L23" s="559">
        <f>D23</f>
        <v>30000</v>
      </c>
    </row>
    <row r="24" spans="1:12" ht="13.5" customHeight="1">
      <c r="A24" s="468"/>
      <c r="B24" s="562" t="s">
        <v>184</v>
      </c>
      <c r="C24" s="564">
        <f aca="true" t="shared" si="1" ref="C24:J24">SUM(C20:C23)</f>
        <v>0</v>
      </c>
      <c r="D24" s="564">
        <f t="shared" si="1"/>
        <v>266600</v>
      </c>
      <c r="E24" s="563">
        <f t="shared" si="1"/>
        <v>266600</v>
      </c>
      <c r="F24" s="564">
        <f t="shared" si="1"/>
        <v>0</v>
      </c>
      <c r="G24" s="564">
        <f t="shared" si="1"/>
        <v>0</v>
      </c>
      <c r="H24" s="564">
        <f t="shared" si="1"/>
        <v>0</v>
      </c>
      <c r="I24" s="564">
        <f t="shared" si="1"/>
        <v>0</v>
      </c>
      <c r="J24" s="564">
        <f t="shared" si="1"/>
        <v>0</v>
      </c>
      <c r="K24" s="564">
        <f>SUM(K23:K23)</f>
        <v>0</v>
      </c>
      <c r="L24" s="565">
        <f>SUM(L20:L23)</f>
        <v>266600</v>
      </c>
    </row>
    <row r="25" spans="1:12" ht="15" customHeight="1">
      <c r="A25" s="465">
        <v>3</v>
      </c>
      <c r="B25" s="467" t="s">
        <v>30</v>
      </c>
      <c r="C25" s="450"/>
      <c r="D25" s="450"/>
      <c r="E25" s="556"/>
      <c r="F25" s="450"/>
      <c r="G25" s="450"/>
      <c r="H25" s="450"/>
      <c r="I25" s="450"/>
      <c r="J25" s="450"/>
      <c r="K25" s="450"/>
      <c r="L25" s="455"/>
    </row>
    <row r="26" spans="1:12" ht="12.75" customHeight="1">
      <c r="A26" s="468"/>
      <c r="B26" s="498" t="s">
        <v>203</v>
      </c>
      <c r="C26" s="456">
        <f>592.5+907.5</f>
        <v>1500</v>
      </c>
      <c r="D26" s="456">
        <f>E26</f>
        <v>50000</v>
      </c>
      <c r="E26" s="566">
        <v>50000</v>
      </c>
      <c r="F26" s="456" t="s">
        <v>6</v>
      </c>
      <c r="G26" s="456" t="s">
        <v>6</v>
      </c>
      <c r="H26" s="456" t="s">
        <v>6</v>
      </c>
      <c r="I26" s="456" t="s">
        <v>6</v>
      </c>
      <c r="J26" s="456" t="s">
        <v>6</v>
      </c>
      <c r="K26" s="456" t="s">
        <v>6</v>
      </c>
      <c r="L26" s="457">
        <f>C26+E26</f>
        <v>51500</v>
      </c>
    </row>
    <row r="27" spans="1:12" ht="12.75" customHeight="1">
      <c r="A27" s="73">
        <v>4</v>
      </c>
      <c r="B27" s="555" t="s">
        <v>27</v>
      </c>
      <c r="C27" s="450"/>
      <c r="D27" s="450"/>
      <c r="E27" s="556"/>
      <c r="F27" s="450"/>
      <c r="G27" s="450"/>
      <c r="H27" s="450"/>
      <c r="I27" s="450"/>
      <c r="J27" s="450"/>
      <c r="K27" s="450"/>
      <c r="L27" s="455"/>
    </row>
    <row r="28" spans="1:12" ht="12.75" customHeight="1" thickBot="1">
      <c r="A28" s="468"/>
      <c r="B28" s="498" t="s">
        <v>260</v>
      </c>
      <c r="C28" s="456" t="s">
        <v>6</v>
      </c>
      <c r="D28" s="456">
        <f>E28+J28</f>
        <v>100000</v>
      </c>
      <c r="E28" s="566">
        <v>50000</v>
      </c>
      <c r="F28" s="456" t="s">
        <v>6</v>
      </c>
      <c r="G28" s="456" t="s">
        <v>6</v>
      </c>
      <c r="H28" s="456" t="s">
        <v>6</v>
      </c>
      <c r="I28" s="456" t="s">
        <v>6</v>
      </c>
      <c r="J28" s="456">
        <v>50000</v>
      </c>
      <c r="K28" s="456" t="s">
        <v>6</v>
      </c>
      <c r="L28" s="457">
        <f>D28</f>
        <v>100000</v>
      </c>
    </row>
    <row r="29" spans="1:12" ht="23.25" customHeight="1" thickBot="1">
      <c r="A29" s="631" t="s">
        <v>18</v>
      </c>
      <c r="B29" s="632"/>
      <c r="C29" s="485">
        <f>C19+C24+C26</f>
        <v>1500</v>
      </c>
      <c r="D29" s="485">
        <f>D19+D24+D26+D28</f>
        <v>915585</v>
      </c>
      <c r="E29" s="485">
        <f>E19+E24+E26+E28</f>
        <v>775585</v>
      </c>
      <c r="F29" s="30">
        <f aca="true" t="shared" si="2" ref="F29:L29">SUM(F19:F28)</f>
        <v>0</v>
      </c>
      <c r="G29" s="30">
        <f t="shared" si="2"/>
        <v>0</v>
      </c>
      <c r="H29" s="30">
        <f t="shared" si="2"/>
        <v>0</v>
      </c>
      <c r="I29" s="30">
        <f t="shared" si="2"/>
        <v>0</v>
      </c>
      <c r="J29" s="30">
        <f t="shared" si="2"/>
        <v>140000</v>
      </c>
      <c r="K29" s="30">
        <f t="shared" si="2"/>
        <v>0</v>
      </c>
      <c r="L29" s="31">
        <f t="shared" si="2"/>
        <v>1183685</v>
      </c>
    </row>
    <row r="30" spans="1:13" ht="10.5" customHeight="1">
      <c r="A30" s="95"/>
      <c r="B30" s="95"/>
      <c r="C30" s="96"/>
      <c r="D30" s="96"/>
      <c r="G30" s="96"/>
      <c r="H30" s="96"/>
      <c r="I30" s="96"/>
      <c r="J30" s="96"/>
      <c r="K30" s="96"/>
      <c r="L30" s="96"/>
      <c r="M30" s="7"/>
    </row>
    <row r="31" spans="1:13" ht="15.75" customHeight="1">
      <c r="A31" s="486"/>
      <c r="B31" s="491"/>
      <c r="C31" s="96"/>
      <c r="D31" s="96"/>
      <c r="E31" s="96"/>
      <c r="G31" s="96"/>
      <c r="H31" s="96"/>
      <c r="I31" s="96"/>
      <c r="J31" s="96"/>
      <c r="K31" s="96"/>
      <c r="L31" s="96"/>
      <c r="M31" s="7"/>
    </row>
    <row r="32" spans="1:13" ht="15.75" customHeight="1">
      <c r="A32" s="486"/>
      <c r="B32" s="491"/>
      <c r="C32" s="96"/>
      <c r="D32" s="96"/>
      <c r="E32" s="96"/>
      <c r="G32" s="96"/>
      <c r="H32" s="96"/>
      <c r="I32" s="96"/>
      <c r="J32" s="96"/>
      <c r="K32" s="96"/>
      <c r="L32" s="96"/>
      <c r="M32" s="7"/>
    </row>
    <row r="33" spans="1:13" ht="15.75" customHeight="1">
      <c r="A33" s="486"/>
      <c r="B33" s="491"/>
      <c r="C33" s="96"/>
      <c r="D33" s="96"/>
      <c r="E33" s="96"/>
      <c r="G33" s="96"/>
      <c r="H33" s="96"/>
      <c r="I33" s="96"/>
      <c r="J33" s="96"/>
      <c r="K33" s="96"/>
      <c r="L33" s="96"/>
      <c r="M33" s="7"/>
    </row>
    <row r="34" spans="1:13" ht="15.75" customHeight="1">
      <c r="A34" s="486"/>
      <c r="B34" s="491"/>
      <c r="C34" s="96"/>
      <c r="D34" s="96"/>
      <c r="E34" s="96"/>
      <c r="G34" s="96"/>
      <c r="H34" s="96"/>
      <c r="I34" s="96"/>
      <c r="J34" s="96"/>
      <c r="K34" s="96"/>
      <c r="L34" s="96"/>
      <c r="M34" s="7"/>
    </row>
    <row r="35" spans="1:13" ht="15.75" customHeight="1">
      <c r="A35" s="486"/>
      <c r="B35" s="491"/>
      <c r="C35" s="96"/>
      <c r="D35" s="96"/>
      <c r="E35" s="96"/>
      <c r="G35" s="96"/>
      <c r="H35" s="96"/>
      <c r="I35" s="96"/>
      <c r="J35" s="96"/>
      <c r="K35" s="96"/>
      <c r="L35" s="96"/>
      <c r="M35" s="7"/>
    </row>
    <row r="36" spans="1:13" ht="15.75" customHeight="1">
      <c r="A36" s="486"/>
      <c r="B36" s="491"/>
      <c r="C36" s="96"/>
      <c r="D36" s="96"/>
      <c r="E36" s="96"/>
      <c r="G36" s="96"/>
      <c r="H36" s="96"/>
      <c r="I36" s="96"/>
      <c r="J36" s="96"/>
      <c r="K36" s="96"/>
      <c r="L36" s="96"/>
      <c r="M36" s="7"/>
    </row>
    <row r="37" spans="1:13" ht="15.75" customHeight="1">
      <c r="A37" s="486"/>
      <c r="B37" s="491"/>
      <c r="C37" s="96"/>
      <c r="D37" s="96"/>
      <c r="E37" s="96"/>
      <c r="G37" s="96"/>
      <c r="H37" s="96"/>
      <c r="I37" s="96"/>
      <c r="J37" s="96"/>
      <c r="K37" s="96"/>
      <c r="L37" s="96"/>
      <c r="M37" s="7"/>
    </row>
    <row r="38" spans="1:13" ht="14.25" customHeight="1">
      <c r="A38" s="32"/>
      <c r="B38" s="32"/>
      <c r="C38" s="74"/>
      <c r="D38" s="76"/>
      <c r="E38" s="7"/>
      <c r="G38" s="74"/>
      <c r="H38" s="74"/>
      <c r="I38" s="74"/>
      <c r="J38" s="75"/>
      <c r="K38" s="56"/>
      <c r="L38" s="56"/>
      <c r="M38" s="64"/>
    </row>
    <row r="39" spans="1:13" ht="14.25" customHeight="1">
      <c r="A39" s="32"/>
      <c r="B39" s="32"/>
      <c r="C39" s="74"/>
      <c r="D39" s="76"/>
      <c r="E39" s="7"/>
      <c r="G39" s="74"/>
      <c r="H39" s="74"/>
      <c r="I39" s="74"/>
      <c r="J39" s="75"/>
      <c r="K39" s="56"/>
      <c r="L39" s="56"/>
      <c r="M39" s="64"/>
    </row>
    <row r="40" spans="1:13" ht="14.25" customHeight="1">
      <c r="A40" s="32"/>
      <c r="B40" s="32"/>
      <c r="C40" s="74"/>
      <c r="D40" s="76"/>
      <c r="E40" s="7"/>
      <c r="G40" s="74"/>
      <c r="H40" s="74"/>
      <c r="I40" s="74"/>
      <c r="J40" s="75"/>
      <c r="K40" s="56"/>
      <c r="L40" s="56"/>
      <c r="M40" s="64"/>
    </row>
    <row r="41" spans="1:13" ht="14.25" customHeight="1">
      <c r="A41" s="32"/>
      <c r="B41" s="32"/>
      <c r="C41" s="74"/>
      <c r="D41" s="76"/>
      <c r="E41" s="7"/>
      <c r="G41" s="74"/>
      <c r="H41" s="74"/>
      <c r="I41" s="74"/>
      <c r="J41" s="75"/>
      <c r="K41" s="56"/>
      <c r="L41" s="56"/>
      <c r="M41" s="64"/>
    </row>
    <row r="42" spans="1:13" ht="14.25" customHeight="1">
      <c r="A42" s="32"/>
      <c r="B42" s="32"/>
      <c r="C42" s="74"/>
      <c r="D42" s="76"/>
      <c r="E42" s="7"/>
      <c r="G42" s="74"/>
      <c r="H42" s="74"/>
      <c r="I42" s="74"/>
      <c r="J42" s="75"/>
      <c r="K42" s="56"/>
      <c r="L42" s="56"/>
      <c r="M42" s="64"/>
    </row>
    <row r="43" spans="1:12" ht="15.75" customHeight="1" thickBot="1">
      <c r="A43" s="32"/>
      <c r="B43" s="32"/>
      <c r="C43" s="74"/>
      <c r="D43" s="74"/>
      <c r="G43" s="74"/>
      <c r="H43" s="74"/>
      <c r="I43" s="74"/>
      <c r="J43" s="75"/>
      <c r="K43" s="56"/>
      <c r="L43" s="77" t="s">
        <v>12</v>
      </c>
    </row>
    <row r="44" spans="1:12" ht="15.75" customHeight="1" thickBot="1">
      <c r="A44" s="179"/>
      <c r="B44" s="180"/>
      <c r="C44" s="575" t="s">
        <v>214</v>
      </c>
      <c r="D44" s="578" t="s">
        <v>0</v>
      </c>
      <c r="E44" s="579"/>
      <c r="F44" s="579"/>
      <c r="G44" s="579"/>
      <c r="H44" s="579"/>
      <c r="I44" s="579"/>
      <c r="J44" s="580"/>
      <c r="K44" s="575" t="s">
        <v>216</v>
      </c>
      <c r="L44" s="581" t="s">
        <v>39</v>
      </c>
    </row>
    <row r="45" spans="1:12" ht="15.75" customHeight="1" thickBot="1">
      <c r="A45" s="182"/>
      <c r="B45" s="183"/>
      <c r="C45" s="576"/>
      <c r="D45" s="581" t="s">
        <v>215</v>
      </c>
      <c r="E45" s="584" t="s">
        <v>40</v>
      </c>
      <c r="F45" s="585"/>
      <c r="G45" s="585"/>
      <c r="H45" s="585"/>
      <c r="I45" s="585"/>
      <c r="J45" s="586"/>
      <c r="K45" s="576"/>
      <c r="L45" s="582"/>
    </row>
    <row r="46" spans="1:12" ht="54" customHeight="1" thickBot="1">
      <c r="A46" s="184" t="s">
        <v>1</v>
      </c>
      <c r="B46" s="185" t="s">
        <v>2</v>
      </c>
      <c r="C46" s="577"/>
      <c r="D46" s="583"/>
      <c r="E46" s="186" t="s">
        <v>41</v>
      </c>
      <c r="F46" s="187" t="s">
        <v>3</v>
      </c>
      <c r="G46" s="188" t="s">
        <v>190</v>
      </c>
      <c r="H46" s="87" t="s">
        <v>267</v>
      </c>
      <c r="I46" s="188" t="s">
        <v>42</v>
      </c>
      <c r="J46" s="188" t="s">
        <v>271</v>
      </c>
      <c r="K46" s="577"/>
      <c r="L46" s="583"/>
    </row>
    <row r="47" spans="1:12" ht="10.5" customHeight="1" thickBot="1">
      <c r="A47" s="88">
        <v>1</v>
      </c>
      <c r="B47" s="88">
        <v>2</v>
      </c>
      <c r="C47" s="89">
        <v>3</v>
      </c>
      <c r="D47" s="89">
        <v>4</v>
      </c>
      <c r="E47" s="132">
        <v>5</v>
      </c>
      <c r="F47" s="90">
        <v>6</v>
      </c>
      <c r="G47" s="90">
        <v>7</v>
      </c>
      <c r="H47" s="90">
        <v>8</v>
      </c>
      <c r="I47" s="91">
        <v>9</v>
      </c>
      <c r="J47" s="90">
        <v>10</v>
      </c>
      <c r="K47" s="91">
        <v>11</v>
      </c>
      <c r="L47" s="90">
        <v>12</v>
      </c>
    </row>
    <row r="48" spans="1:12" ht="12.75" customHeight="1" thickBot="1">
      <c r="A48" s="10"/>
      <c r="B48" s="15"/>
      <c r="C48" s="45"/>
      <c r="D48" s="78"/>
      <c r="E48" s="45"/>
      <c r="F48" s="45"/>
      <c r="G48" s="45"/>
      <c r="H48" s="45"/>
      <c r="I48" s="45"/>
      <c r="J48" s="45"/>
      <c r="K48" s="45"/>
      <c r="L48" s="45"/>
    </row>
    <row r="49" spans="1:12" ht="14.25" customHeight="1">
      <c r="A49" s="35" t="s">
        <v>9</v>
      </c>
      <c r="B49" s="26" t="s">
        <v>16</v>
      </c>
      <c r="C49" s="79"/>
      <c r="D49" s="80"/>
      <c r="E49" s="80"/>
      <c r="F49" s="80"/>
      <c r="G49" s="80"/>
      <c r="H49" s="80"/>
      <c r="I49" s="80"/>
      <c r="J49" s="80"/>
      <c r="K49" s="80"/>
      <c r="L49" s="81"/>
    </row>
    <row r="50" spans="1:12" ht="18" customHeight="1" thickBot="1">
      <c r="A50" s="85">
        <v>1</v>
      </c>
      <c r="B50" s="36" t="s">
        <v>19</v>
      </c>
      <c r="C50" s="25" t="s">
        <v>6</v>
      </c>
      <c r="D50" s="21">
        <f>E50</f>
        <v>20000</v>
      </c>
      <c r="E50" s="40">
        <v>20000</v>
      </c>
      <c r="F50" s="21" t="s">
        <v>6</v>
      </c>
      <c r="G50" s="21" t="s">
        <v>6</v>
      </c>
      <c r="H50" s="21" t="s">
        <v>6</v>
      </c>
      <c r="I50" s="21" t="s">
        <v>6</v>
      </c>
      <c r="J50" s="21" t="s">
        <v>6</v>
      </c>
      <c r="K50" s="40" t="s">
        <v>6</v>
      </c>
      <c r="L50" s="41">
        <f>D50</f>
        <v>20000</v>
      </c>
    </row>
    <row r="51" spans="1:12" ht="15" customHeight="1" thickBot="1">
      <c r="A51" s="33"/>
      <c r="B51" s="34" t="s">
        <v>10</v>
      </c>
      <c r="C51" s="23">
        <f aca="true" t="shared" si="3" ref="C51:L51">SUM(C50:C50)</f>
        <v>0</v>
      </c>
      <c r="D51" s="23">
        <f t="shared" si="3"/>
        <v>20000</v>
      </c>
      <c r="E51" s="44">
        <f t="shared" si="3"/>
        <v>20000</v>
      </c>
      <c r="F51" s="23">
        <f t="shared" si="3"/>
        <v>0</v>
      </c>
      <c r="G51" s="23">
        <f t="shared" si="3"/>
        <v>0</v>
      </c>
      <c r="H51" s="23">
        <f t="shared" si="3"/>
        <v>0</v>
      </c>
      <c r="I51" s="23">
        <f t="shared" si="3"/>
        <v>0</v>
      </c>
      <c r="J51" s="23">
        <f t="shared" si="3"/>
        <v>0</v>
      </c>
      <c r="K51" s="23">
        <f t="shared" si="3"/>
        <v>0</v>
      </c>
      <c r="L51" s="24">
        <f t="shared" si="3"/>
        <v>20000</v>
      </c>
    </row>
    <row r="52" spans="1:12" ht="11.25" customHeight="1">
      <c r="A52" s="10"/>
      <c r="B52" s="15"/>
      <c r="C52" s="45"/>
      <c r="D52" s="78"/>
      <c r="E52" s="45"/>
      <c r="F52" s="45"/>
      <c r="G52" s="45"/>
      <c r="H52" s="45"/>
      <c r="I52" s="45"/>
      <c r="J52" s="45"/>
      <c r="K52" s="45"/>
      <c r="L52" s="45"/>
    </row>
    <row r="53" spans="1:12" ht="12" customHeight="1" thickBot="1">
      <c r="A53" s="18"/>
      <c r="B53" s="18"/>
      <c r="C53" s="82"/>
      <c r="D53" s="82"/>
      <c r="E53" s="82"/>
      <c r="F53" s="82"/>
      <c r="G53" s="82"/>
      <c r="H53" s="82"/>
      <c r="I53" s="82"/>
      <c r="J53" s="83"/>
      <c r="K53" s="83"/>
      <c r="L53" s="84"/>
    </row>
    <row r="54" spans="1:12" ht="14.25" customHeight="1">
      <c r="A54" s="14" t="s">
        <v>11</v>
      </c>
      <c r="B54" s="3" t="s">
        <v>21</v>
      </c>
      <c r="C54" s="79"/>
      <c r="D54" s="80"/>
      <c r="E54" s="80"/>
      <c r="F54" s="80"/>
      <c r="G54" s="80"/>
      <c r="H54" s="80"/>
      <c r="I54" s="80"/>
      <c r="J54" s="80"/>
      <c r="K54" s="80"/>
      <c r="L54" s="81"/>
    </row>
    <row r="55" spans="1:12" ht="18.75" customHeight="1">
      <c r="A55" s="37">
        <v>1</v>
      </c>
      <c r="B55" s="469" t="s">
        <v>187</v>
      </c>
      <c r="C55" s="38" t="s">
        <v>6</v>
      </c>
      <c r="D55" s="38">
        <f>E55</f>
        <v>15000</v>
      </c>
      <c r="E55" s="42">
        <v>15000</v>
      </c>
      <c r="F55" s="38" t="s">
        <v>6</v>
      </c>
      <c r="G55" s="38" t="s">
        <v>6</v>
      </c>
      <c r="H55" s="38" t="s">
        <v>6</v>
      </c>
      <c r="I55" s="38" t="s">
        <v>6</v>
      </c>
      <c r="J55" s="38" t="s">
        <v>6</v>
      </c>
      <c r="K55" s="42" t="s">
        <v>6</v>
      </c>
      <c r="L55" s="39">
        <f>D55</f>
        <v>15000</v>
      </c>
    </row>
    <row r="56" spans="1:12" ht="12" customHeight="1">
      <c r="A56" s="4">
        <v>2</v>
      </c>
      <c r="B56" s="470" t="s">
        <v>186</v>
      </c>
      <c r="C56" s="48"/>
      <c r="D56" s="48"/>
      <c r="E56" s="471"/>
      <c r="F56" s="48"/>
      <c r="G56" s="48"/>
      <c r="H56" s="48"/>
      <c r="I56" s="48"/>
      <c r="J56" s="48"/>
      <c r="K56" s="51"/>
      <c r="L56" s="52"/>
    </row>
    <row r="57" spans="1:12" ht="12.75" customHeight="1" thickBot="1">
      <c r="A57" s="9"/>
      <c r="B57" s="472" t="s">
        <v>20</v>
      </c>
      <c r="C57" s="46" t="s">
        <v>6</v>
      </c>
      <c r="D57" s="46">
        <f>E57</f>
        <v>8400</v>
      </c>
      <c r="E57" s="49">
        <v>8400</v>
      </c>
      <c r="F57" s="46" t="s">
        <v>6</v>
      </c>
      <c r="G57" s="46" t="s">
        <v>6</v>
      </c>
      <c r="H57" s="46" t="s">
        <v>6</v>
      </c>
      <c r="I57" s="46" t="s">
        <v>6</v>
      </c>
      <c r="J57" s="46" t="s">
        <v>6</v>
      </c>
      <c r="K57" s="49" t="s">
        <v>6</v>
      </c>
      <c r="L57" s="47">
        <f>D57</f>
        <v>8400</v>
      </c>
    </row>
    <row r="58" spans="1:12" ht="15" customHeight="1" thickBot="1">
      <c r="A58" s="19"/>
      <c r="B58" s="13" t="s">
        <v>106</v>
      </c>
      <c r="C58" s="23">
        <f aca="true" t="shared" si="4" ref="C58:L58">SUM(C55:C57)</f>
        <v>0</v>
      </c>
      <c r="D58" s="23">
        <f t="shared" si="4"/>
        <v>23400</v>
      </c>
      <c r="E58" s="44">
        <f t="shared" si="4"/>
        <v>23400</v>
      </c>
      <c r="F58" s="23">
        <f t="shared" si="4"/>
        <v>0</v>
      </c>
      <c r="G58" s="23">
        <f t="shared" si="4"/>
        <v>0</v>
      </c>
      <c r="H58" s="23">
        <f t="shared" si="4"/>
        <v>0</v>
      </c>
      <c r="I58" s="23">
        <f t="shared" si="4"/>
        <v>0</v>
      </c>
      <c r="J58" s="23">
        <f t="shared" si="4"/>
        <v>0</v>
      </c>
      <c r="K58" s="44">
        <f t="shared" si="4"/>
        <v>0</v>
      </c>
      <c r="L58" s="24">
        <f t="shared" si="4"/>
        <v>23400</v>
      </c>
    </row>
    <row r="59" spans="3:12" ht="18.75" customHeight="1" thickBot="1"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24" customHeight="1" thickBot="1">
      <c r="A60" s="633" t="s">
        <v>26</v>
      </c>
      <c r="B60" s="634"/>
      <c r="C60" s="28">
        <f aca="true" t="shared" si="5" ref="C60:L60">C51+C58</f>
        <v>0</v>
      </c>
      <c r="D60" s="28">
        <f t="shared" si="5"/>
        <v>43400</v>
      </c>
      <c r="E60" s="487">
        <f t="shared" si="5"/>
        <v>43400</v>
      </c>
      <c r="F60" s="28">
        <f t="shared" si="5"/>
        <v>0</v>
      </c>
      <c r="G60" s="28">
        <f t="shared" si="5"/>
        <v>0</v>
      </c>
      <c r="H60" s="28">
        <f t="shared" si="5"/>
        <v>0</v>
      </c>
      <c r="I60" s="28">
        <f t="shared" si="5"/>
        <v>0</v>
      </c>
      <c r="J60" s="28">
        <f t="shared" si="5"/>
        <v>0</v>
      </c>
      <c r="K60" s="28">
        <f t="shared" si="5"/>
        <v>0</v>
      </c>
      <c r="L60" s="29">
        <f t="shared" si="5"/>
        <v>43400</v>
      </c>
    </row>
    <row r="61" spans="3:12" ht="12.75" customHeight="1"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3:12" ht="13.5" customHeight="1" thickBot="1"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2:12" ht="27" customHeight="1" thickBot="1">
      <c r="B63" s="27" t="s">
        <v>201</v>
      </c>
      <c r="C63" s="28">
        <f aca="true" t="shared" si="6" ref="C63:L63">C29+C60</f>
        <v>1500</v>
      </c>
      <c r="D63" s="28">
        <f t="shared" si="6"/>
        <v>958985</v>
      </c>
      <c r="E63" s="28">
        <f t="shared" si="6"/>
        <v>818985</v>
      </c>
      <c r="F63" s="28">
        <f t="shared" si="6"/>
        <v>0</v>
      </c>
      <c r="G63" s="28">
        <f t="shared" si="6"/>
        <v>0</v>
      </c>
      <c r="H63" s="28">
        <f t="shared" si="6"/>
        <v>0</v>
      </c>
      <c r="I63" s="28">
        <f t="shared" si="6"/>
        <v>0</v>
      </c>
      <c r="J63" s="28">
        <f t="shared" si="6"/>
        <v>140000</v>
      </c>
      <c r="K63" s="28">
        <f t="shared" si="6"/>
        <v>0</v>
      </c>
      <c r="L63" s="28">
        <f t="shared" si="6"/>
        <v>1227085</v>
      </c>
    </row>
    <row r="64" spans="5:10" ht="12.75" customHeight="1">
      <c r="E64" s="17"/>
      <c r="J64" s="72"/>
    </row>
    <row r="65" spans="5:10" ht="12.75" customHeight="1">
      <c r="E65" s="17"/>
      <c r="J65" s="72"/>
    </row>
    <row r="66" spans="1:12" ht="12.75" customHeight="1">
      <c r="A66" s="56"/>
      <c r="B66" s="66"/>
      <c r="C66" s="56"/>
      <c r="D66" s="56"/>
      <c r="E66" s="56"/>
      <c r="F66" s="56"/>
      <c r="G66" s="56"/>
      <c r="H66" s="56"/>
      <c r="I66" s="56"/>
      <c r="J66" s="55"/>
      <c r="K66" s="11"/>
      <c r="L66" s="423"/>
    </row>
    <row r="67" spans="1:12" ht="12.75" customHeight="1">
      <c r="A67" s="11"/>
      <c r="B67" s="43" t="s">
        <v>22</v>
      </c>
      <c r="C67" s="50"/>
      <c r="D67" s="50"/>
      <c r="E67" s="20"/>
      <c r="F67" s="20"/>
      <c r="G67" s="20"/>
      <c r="H67" s="20"/>
      <c r="I67" s="20"/>
      <c r="J67" s="63"/>
      <c r="K67" s="20"/>
      <c r="L67" s="20"/>
    </row>
    <row r="68" spans="1:12" ht="12.75" customHeight="1">
      <c r="A68" s="57" t="s">
        <v>14</v>
      </c>
      <c r="B68" s="53" t="s">
        <v>222</v>
      </c>
      <c r="C68" s="54"/>
      <c r="D68" s="54"/>
      <c r="E68" s="69"/>
      <c r="F68" s="69"/>
      <c r="G68" s="332"/>
      <c r="H68" s="70"/>
      <c r="I68" s="71"/>
      <c r="J68" s="12">
        <f>806600-31015</f>
        <v>775585</v>
      </c>
      <c r="K68" s="58" t="s">
        <v>13</v>
      </c>
      <c r="L68" s="423"/>
    </row>
    <row r="69" spans="1:23" s="56" customFormat="1" ht="21.75" customHeight="1">
      <c r="A69" s="57"/>
      <c r="B69" s="43" t="s">
        <v>24</v>
      </c>
      <c r="C69" s="54"/>
      <c r="D69" s="54"/>
      <c r="E69" s="55"/>
      <c r="F69" s="55"/>
      <c r="G69" s="55"/>
      <c r="H69" s="55"/>
      <c r="I69" s="54"/>
      <c r="J69" s="60"/>
      <c r="K69" s="58"/>
      <c r="L69" s="55"/>
      <c r="N69"/>
      <c r="O69"/>
      <c r="P69"/>
      <c r="Q69"/>
      <c r="R69"/>
      <c r="S69"/>
      <c r="T69"/>
      <c r="U69"/>
      <c r="V69"/>
      <c r="W69"/>
    </row>
    <row r="70" spans="1:23" s="56" customFormat="1" ht="14.25" customHeight="1">
      <c r="A70" s="57" t="s">
        <v>265</v>
      </c>
      <c r="B70" s="53" t="s">
        <v>23</v>
      </c>
      <c r="C70" s="54"/>
      <c r="D70" s="54"/>
      <c r="E70" s="59"/>
      <c r="F70" s="55"/>
      <c r="G70" s="55"/>
      <c r="H70" s="55"/>
      <c r="I70" s="54"/>
      <c r="J70" s="65">
        <f>E60</f>
        <v>43400</v>
      </c>
      <c r="K70" s="58" t="s">
        <v>13</v>
      </c>
      <c r="L70" s="55"/>
      <c r="M70" s="11"/>
      <c r="N70"/>
      <c r="O70"/>
      <c r="P70"/>
      <c r="Q70"/>
      <c r="R70"/>
      <c r="S70"/>
      <c r="T70"/>
      <c r="U70"/>
      <c r="V70"/>
      <c r="W70"/>
    </row>
    <row r="71" spans="1:13" s="56" customFormat="1" ht="12.75">
      <c r="A71" s="57"/>
      <c r="B71" s="67"/>
      <c r="C71" s="54"/>
      <c r="D71" s="54"/>
      <c r="E71" s="59"/>
      <c r="F71" s="55"/>
      <c r="G71" s="55"/>
      <c r="H71" s="55"/>
      <c r="I71" s="54"/>
      <c r="J71" s="58">
        <f>J68+J70</f>
        <v>818985</v>
      </c>
      <c r="K71" s="58" t="s">
        <v>13</v>
      </c>
      <c r="L71" s="55"/>
      <c r="M71" s="53"/>
    </row>
    <row r="72" spans="1:13" s="56" customFormat="1" ht="12.75">
      <c r="A72" s="57"/>
      <c r="B72" s="67"/>
      <c r="C72" s="54"/>
      <c r="D72" s="54"/>
      <c r="E72" s="59"/>
      <c r="F72" s="55"/>
      <c r="G72" s="55"/>
      <c r="H72" s="55"/>
      <c r="I72" s="54"/>
      <c r="J72" s="58"/>
      <c r="K72" s="58"/>
      <c r="L72" s="55"/>
      <c r="M72" s="53"/>
    </row>
    <row r="73" s="56" customFormat="1" ht="13.5" customHeight="1">
      <c r="M73" s="53"/>
    </row>
    <row r="74" spans="5:23" s="53" customFormat="1" ht="12.75">
      <c r="E74" s="335"/>
      <c r="F74" s="334"/>
      <c r="N74" s="56"/>
      <c r="O74" s="56"/>
      <c r="P74" s="56"/>
      <c r="Q74" s="56"/>
      <c r="R74" s="56"/>
      <c r="S74" s="56"/>
      <c r="T74" s="56"/>
      <c r="U74" s="56"/>
      <c r="V74" s="56"/>
      <c r="W74" s="56"/>
    </row>
    <row r="75" spans="5:23" s="53" customFormat="1" ht="12.75">
      <c r="E75" s="336"/>
      <c r="F75" s="50"/>
      <c r="N75" s="56"/>
      <c r="O75" s="56"/>
      <c r="P75" s="56"/>
      <c r="Q75" s="56"/>
      <c r="R75" s="56"/>
      <c r="S75" s="56"/>
      <c r="T75" s="56"/>
      <c r="U75" s="56"/>
      <c r="V75" s="56"/>
      <c r="W75" s="56"/>
    </row>
    <row r="76" spans="5:6" s="53" customFormat="1" ht="12.75">
      <c r="E76" s="55"/>
      <c r="F76" s="54"/>
    </row>
    <row r="82" ht="12.75">
      <c r="B82" s="11" t="s">
        <v>283</v>
      </c>
    </row>
    <row r="89" ht="12.75" hidden="1"/>
    <row r="90" ht="12.75" hidden="1"/>
    <row r="91" spans="1:12" ht="12.75" hidden="1">
      <c r="A91" s="57"/>
      <c r="B91" s="53" t="s">
        <v>86</v>
      </c>
      <c r="C91" s="53"/>
      <c r="D91" s="53"/>
      <c r="E91" s="53"/>
      <c r="F91" s="53"/>
      <c r="G91" s="53"/>
      <c r="H91" s="53"/>
      <c r="I91" s="53"/>
      <c r="J91" s="58"/>
      <c r="K91" s="58"/>
      <c r="L91" s="58"/>
    </row>
    <row r="92" ht="12.75" hidden="1"/>
    <row r="93" ht="12.75" hidden="1"/>
    <row r="94" spans="1:12" ht="20.25" customHeight="1" hidden="1">
      <c r="A94" s="284" t="s">
        <v>1</v>
      </c>
      <c r="B94" s="284" t="s">
        <v>87</v>
      </c>
      <c r="C94" s="622" t="s">
        <v>88</v>
      </c>
      <c r="D94" s="622"/>
      <c r="E94" s="622"/>
      <c r="F94" s="622"/>
      <c r="G94" s="622"/>
      <c r="H94" s="622"/>
      <c r="I94" s="622"/>
      <c r="J94" s="622"/>
      <c r="K94" s="622"/>
      <c r="L94" s="622"/>
    </row>
    <row r="95" spans="1:12" ht="15" hidden="1">
      <c r="A95" s="290" t="s">
        <v>4</v>
      </c>
      <c r="B95" s="628" t="s">
        <v>31</v>
      </c>
      <c r="C95" s="628"/>
      <c r="D95" s="628"/>
      <c r="E95" s="628"/>
      <c r="F95" s="628"/>
      <c r="G95" s="628"/>
      <c r="H95" s="628"/>
      <c r="I95" s="628"/>
      <c r="J95" s="628"/>
      <c r="K95" s="628"/>
      <c r="L95" s="628"/>
    </row>
    <row r="96" spans="1:12" ht="197.25" customHeight="1" hidden="1">
      <c r="A96" s="285">
        <v>1</v>
      </c>
      <c r="B96" s="333" t="s">
        <v>28</v>
      </c>
      <c r="C96" s="619" t="s">
        <v>170</v>
      </c>
      <c r="D96" s="619"/>
      <c r="E96" s="619"/>
      <c r="F96" s="619"/>
      <c r="G96" s="619"/>
      <c r="H96" s="619"/>
      <c r="I96" s="619"/>
      <c r="J96" s="619"/>
      <c r="K96" s="619"/>
      <c r="L96" s="619"/>
    </row>
    <row r="97" spans="1:12" ht="67.5" customHeight="1" hidden="1">
      <c r="A97" s="285">
        <v>2</v>
      </c>
      <c r="B97" s="333" t="s">
        <v>30</v>
      </c>
      <c r="C97" s="619" t="s">
        <v>166</v>
      </c>
      <c r="D97" s="619"/>
      <c r="E97" s="619"/>
      <c r="F97" s="619"/>
      <c r="G97" s="619"/>
      <c r="H97" s="619"/>
      <c r="I97" s="619"/>
      <c r="J97" s="619"/>
      <c r="K97" s="619"/>
      <c r="L97" s="619"/>
    </row>
    <row r="98" spans="1:12" ht="24" customHeight="1" hidden="1">
      <c r="A98" s="285">
        <v>3</v>
      </c>
      <c r="B98" s="333" t="s">
        <v>29</v>
      </c>
      <c r="C98" s="619" t="s">
        <v>104</v>
      </c>
      <c r="D98" s="619"/>
      <c r="E98" s="619"/>
      <c r="F98" s="619"/>
      <c r="G98" s="619"/>
      <c r="H98" s="619"/>
      <c r="I98" s="619"/>
      <c r="J98" s="619"/>
      <c r="K98" s="619"/>
      <c r="L98" s="619"/>
    </row>
    <row r="99" spans="1:12" ht="27" customHeight="1" hidden="1">
      <c r="A99" s="285">
        <v>4</v>
      </c>
      <c r="B99" s="333" t="s">
        <v>103</v>
      </c>
      <c r="C99" s="619" t="s">
        <v>169</v>
      </c>
      <c r="D99" s="619"/>
      <c r="E99" s="619"/>
      <c r="F99" s="619"/>
      <c r="G99" s="619"/>
      <c r="H99" s="619"/>
      <c r="I99" s="619"/>
      <c r="J99" s="619"/>
      <c r="K99" s="619"/>
      <c r="L99" s="619"/>
    </row>
    <row r="100" spans="1:12" ht="96" customHeight="1" hidden="1">
      <c r="A100" s="285">
        <v>5</v>
      </c>
      <c r="B100" s="333" t="s">
        <v>15</v>
      </c>
      <c r="C100" s="619" t="s">
        <v>167</v>
      </c>
      <c r="D100" s="619"/>
      <c r="E100" s="619"/>
      <c r="F100" s="619"/>
      <c r="G100" s="619"/>
      <c r="H100" s="619"/>
      <c r="I100" s="619"/>
      <c r="J100" s="619"/>
      <c r="K100" s="619"/>
      <c r="L100" s="619"/>
    </row>
    <row r="101" spans="1:12" ht="24" customHeight="1" hidden="1">
      <c r="A101" s="285">
        <v>6</v>
      </c>
      <c r="B101" s="333" t="s">
        <v>25</v>
      </c>
      <c r="C101" s="619" t="s">
        <v>168</v>
      </c>
      <c r="D101" s="619"/>
      <c r="E101" s="619"/>
      <c r="F101" s="619"/>
      <c r="G101" s="619"/>
      <c r="H101" s="619"/>
      <c r="I101" s="619"/>
      <c r="J101" s="619"/>
      <c r="K101" s="619"/>
      <c r="L101" s="619"/>
    </row>
    <row r="102" spans="1:12" ht="31.5" customHeight="1" hidden="1">
      <c r="A102" s="285">
        <v>7</v>
      </c>
      <c r="B102" s="333" t="s">
        <v>111</v>
      </c>
      <c r="C102" s="619" t="s">
        <v>112</v>
      </c>
      <c r="D102" s="619"/>
      <c r="E102" s="619"/>
      <c r="F102" s="619"/>
      <c r="G102" s="619"/>
      <c r="H102" s="619"/>
      <c r="I102" s="619"/>
      <c r="J102" s="619"/>
      <c r="K102" s="619"/>
      <c r="L102" s="619"/>
    </row>
    <row r="103" ht="12.75" hidden="1"/>
    <row r="104" ht="12.75" hidden="1"/>
    <row r="105" ht="12.75" hidden="1"/>
  </sheetData>
  <sheetProtection/>
  <mergeCells count="24">
    <mergeCell ref="A29:B29"/>
    <mergeCell ref="A60:B60"/>
    <mergeCell ref="C44:C46"/>
    <mergeCell ref="D44:J44"/>
    <mergeCell ref="K44:K46"/>
    <mergeCell ref="L44:L46"/>
    <mergeCell ref="D45:D46"/>
    <mergeCell ref="E45:J45"/>
    <mergeCell ref="A6:L6"/>
    <mergeCell ref="C9:C11"/>
    <mergeCell ref="D9:J9"/>
    <mergeCell ref="K9:K11"/>
    <mergeCell ref="L9:L11"/>
    <mergeCell ref="D10:D11"/>
    <mergeCell ref="E10:J10"/>
    <mergeCell ref="C98:L98"/>
    <mergeCell ref="C99:L99"/>
    <mergeCell ref="C101:L101"/>
    <mergeCell ref="C100:L100"/>
    <mergeCell ref="C102:L102"/>
    <mergeCell ref="C94:L94"/>
    <mergeCell ref="B95:L95"/>
    <mergeCell ref="C96:L96"/>
    <mergeCell ref="C97:L97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8"/>
  <sheetViews>
    <sheetView zoomScale="120" zoomScaleNormal="120" zoomScalePageLayoutView="0" workbookViewId="0" topLeftCell="A10">
      <selection activeCell="A2" sqref="A2"/>
    </sheetView>
  </sheetViews>
  <sheetFormatPr defaultColWidth="9.00390625" defaultRowHeight="12.75"/>
  <cols>
    <col min="1" max="1" width="3.625" style="432" customWidth="1"/>
    <col min="2" max="2" width="46.375" style="309" customWidth="1"/>
    <col min="3" max="3" width="11.125" style="309" customWidth="1"/>
    <col min="4" max="5" width="10.25390625" style="309" customWidth="1"/>
    <col min="6" max="6" width="10.00390625" style="309" customWidth="1"/>
    <col min="7" max="7" width="10.125" style="309" customWidth="1"/>
    <col min="8" max="8" width="10.75390625" style="309" customWidth="1"/>
    <col min="9" max="10" width="10.375" style="309" customWidth="1"/>
    <col min="11" max="11" width="9.75390625" style="309" customWidth="1"/>
    <col min="12" max="12" width="10.375" style="309" customWidth="1"/>
    <col min="13" max="16384" width="9.125" style="309" customWidth="1"/>
  </cols>
  <sheetData>
    <row r="3" spans="1:12" ht="18.75" customHeight="1">
      <c r="A3" s="574" t="s">
        <v>223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</row>
    <row r="4" spans="1:12" ht="12" customHeight="1">
      <c r="A4" s="635"/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</row>
    <row r="5" spans="1:12" ht="15.75" thickBot="1">
      <c r="A5" s="310"/>
      <c r="B5" s="311"/>
      <c r="C5" s="310"/>
      <c r="D5" s="310"/>
      <c r="E5" s="310"/>
      <c r="F5" s="310"/>
      <c r="G5" s="310"/>
      <c r="H5" s="311"/>
      <c r="I5" s="311"/>
      <c r="J5" s="311"/>
      <c r="K5" s="312"/>
      <c r="L5" s="311" t="s">
        <v>12</v>
      </c>
    </row>
    <row r="6" spans="1:12" ht="13.5" customHeight="1" thickBot="1">
      <c r="A6" s="179"/>
      <c r="B6" s="180"/>
      <c r="C6" s="575" t="s">
        <v>214</v>
      </c>
      <c r="D6" s="578" t="s">
        <v>0</v>
      </c>
      <c r="E6" s="579"/>
      <c r="F6" s="579"/>
      <c r="G6" s="579"/>
      <c r="H6" s="579"/>
      <c r="I6" s="579"/>
      <c r="J6" s="580"/>
      <c r="K6" s="575" t="s">
        <v>216</v>
      </c>
      <c r="L6" s="581" t="s">
        <v>39</v>
      </c>
    </row>
    <row r="7" spans="1:12" ht="13.5" customHeight="1" thickBot="1">
      <c r="A7" s="182"/>
      <c r="B7" s="183"/>
      <c r="C7" s="576"/>
      <c r="D7" s="581" t="s">
        <v>215</v>
      </c>
      <c r="E7" s="584" t="s">
        <v>40</v>
      </c>
      <c r="F7" s="585"/>
      <c r="G7" s="585"/>
      <c r="H7" s="585"/>
      <c r="I7" s="585"/>
      <c r="J7" s="586"/>
      <c r="K7" s="576"/>
      <c r="L7" s="582"/>
    </row>
    <row r="8" spans="1:12" ht="49.5" customHeight="1" thickBot="1">
      <c r="A8" s="184" t="s">
        <v>1</v>
      </c>
      <c r="B8" s="185" t="s">
        <v>2</v>
      </c>
      <c r="C8" s="577"/>
      <c r="D8" s="583"/>
      <c r="E8" s="186" t="s">
        <v>41</v>
      </c>
      <c r="F8" s="187" t="s">
        <v>3</v>
      </c>
      <c r="G8" s="188" t="s">
        <v>190</v>
      </c>
      <c r="H8" s="87" t="s">
        <v>240</v>
      </c>
      <c r="I8" s="188" t="s">
        <v>42</v>
      </c>
      <c r="J8" s="188" t="s">
        <v>17</v>
      </c>
      <c r="K8" s="577"/>
      <c r="L8" s="583"/>
    </row>
    <row r="9" spans="1:12" ht="12.75" customHeight="1" thickBot="1">
      <c r="A9" s="88">
        <v>1</v>
      </c>
      <c r="B9" s="88">
        <v>2</v>
      </c>
      <c r="C9" s="89">
        <v>3</v>
      </c>
      <c r="D9" s="89">
        <v>4</v>
      </c>
      <c r="E9" s="132">
        <v>5</v>
      </c>
      <c r="F9" s="90">
        <v>6</v>
      </c>
      <c r="G9" s="90">
        <v>7</v>
      </c>
      <c r="H9" s="90">
        <v>8</v>
      </c>
      <c r="I9" s="91">
        <v>9</v>
      </c>
      <c r="J9" s="90">
        <v>10</v>
      </c>
      <c r="K9" s="91">
        <v>11</v>
      </c>
      <c r="L9" s="90">
        <v>12</v>
      </c>
    </row>
    <row r="10" spans="1:12" ht="14.25">
      <c r="A10" s="313" t="s">
        <v>4</v>
      </c>
      <c r="B10" s="314" t="s">
        <v>43</v>
      </c>
      <c r="C10" s="314"/>
      <c r="D10" s="189"/>
      <c r="E10" s="189"/>
      <c r="F10" s="189"/>
      <c r="G10" s="189"/>
      <c r="H10" s="189"/>
      <c r="I10" s="189"/>
      <c r="J10" s="189"/>
      <c r="K10" s="314"/>
      <c r="L10" s="315"/>
    </row>
    <row r="11" spans="1:12" ht="14.25">
      <c r="A11" s="465">
        <v>1</v>
      </c>
      <c r="B11" s="453" t="s">
        <v>98</v>
      </c>
      <c r="C11" s="450"/>
      <c r="D11" s="450"/>
      <c r="E11" s="454"/>
      <c r="F11" s="454"/>
      <c r="G11" s="450"/>
      <c r="H11" s="450"/>
      <c r="I11" s="450"/>
      <c r="J11" s="450"/>
      <c r="K11" s="450"/>
      <c r="L11" s="455"/>
    </row>
    <row r="12" spans="1:12" ht="38.25">
      <c r="A12" s="468"/>
      <c r="B12" s="528" t="s">
        <v>251</v>
      </c>
      <c r="C12" s="456" t="s">
        <v>6</v>
      </c>
      <c r="D12" s="456">
        <f>E12</f>
        <v>20000</v>
      </c>
      <c r="E12" s="456">
        <v>20000</v>
      </c>
      <c r="F12" s="456" t="s">
        <v>6</v>
      </c>
      <c r="G12" s="456" t="s">
        <v>6</v>
      </c>
      <c r="H12" s="456" t="s">
        <v>6</v>
      </c>
      <c r="I12" s="456" t="s">
        <v>6</v>
      </c>
      <c r="J12" s="456" t="s">
        <v>6</v>
      </c>
      <c r="K12" s="456" t="s">
        <v>6</v>
      </c>
      <c r="L12" s="457">
        <f>D12</f>
        <v>20000</v>
      </c>
    </row>
    <row r="13" spans="1:12" ht="12" customHeight="1">
      <c r="A13" s="495">
        <v>2</v>
      </c>
      <c r="B13" s="467" t="s">
        <v>252</v>
      </c>
      <c r="C13" s="450"/>
      <c r="D13" s="450"/>
      <c r="E13" s="454"/>
      <c r="F13" s="454"/>
      <c r="G13" s="450"/>
      <c r="H13" s="450"/>
      <c r="I13" s="450"/>
      <c r="J13" s="450"/>
      <c r="K13" s="450"/>
      <c r="L13" s="455"/>
    </row>
    <row r="14" spans="1:12" ht="25.5" customHeight="1">
      <c r="A14" s="497"/>
      <c r="B14" s="498" t="s">
        <v>253</v>
      </c>
      <c r="C14" s="456">
        <v>12745</v>
      </c>
      <c r="D14" s="456">
        <f>E14</f>
        <v>43000</v>
      </c>
      <c r="E14" s="456">
        <v>43000</v>
      </c>
      <c r="F14" s="456" t="s">
        <v>6</v>
      </c>
      <c r="G14" s="456" t="s">
        <v>6</v>
      </c>
      <c r="H14" s="456" t="s">
        <v>6</v>
      </c>
      <c r="I14" s="456" t="s">
        <v>6</v>
      </c>
      <c r="J14" s="456" t="s">
        <v>6</v>
      </c>
      <c r="K14" s="456" t="s">
        <v>6</v>
      </c>
      <c r="L14" s="457">
        <f>C14+D14</f>
        <v>55745</v>
      </c>
    </row>
    <row r="15" spans="1:12" ht="12" customHeight="1">
      <c r="A15" s="496">
        <v>3</v>
      </c>
      <c r="B15" s="493" t="s">
        <v>199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5"/>
    </row>
    <row r="16" spans="1:12" ht="12.75" customHeight="1" thickBot="1">
      <c r="A16" s="496"/>
      <c r="B16" s="494" t="s">
        <v>254</v>
      </c>
      <c r="C16" s="450">
        <v>103875</v>
      </c>
      <c r="D16" s="450">
        <f>E16</f>
        <v>50000</v>
      </c>
      <c r="E16" s="450">
        <v>50000</v>
      </c>
      <c r="F16" s="450" t="s">
        <v>6</v>
      </c>
      <c r="G16" s="450" t="s">
        <v>6</v>
      </c>
      <c r="H16" s="450" t="s">
        <v>6</v>
      </c>
      <c r="I16" s="450" t="s">
        <v>6</v>
      </c>
      <c r="J16" s="450" t="s">
        <v>6</v>
      </c>
      <c r="K16" s="450" t="s">
        <v>6</v>
      </c>
      <c r="L16" s="455">
        <f>C16+D16</f>
        <v>153875</v>
      </c>
    </row>
    <row r="17" spans="1:12" ht="17.25" customHeight="1" thickBot="1">
      <c r="A17" s="174"/>
      <c r="B17" s="458" t="s">
        <v>61</v>
      </c>
      <c r="C17" s="23">
        <f>SUM(C11:C16)</f>
        <v>116620</v>
      </c>
      <c r="D17" s="23">
        <f aca="true" t="shared" si="0" ref="D17:K17">SUM(D11:D16)</f>
        <v>113000</v>
      </c>
      <c r="E17" s="23">
        <f t="shared" si="0"/>
        <v>113000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 t="shared" si="0"/>
        <v>0</v>
      </c>
      <c r="K17" s="23">
        <f t="shared" si="0"/>
        <v>0</v>
      </c>
      <c r="L17" s="24">
        <f>SUM(L11:L16)</f>
        <v>229620</v>
      </c>
    </row>
    <row r="18" spans="1:12" ht="20.25" customHeight="1" thickBot="1">
      <c r="A18" s="124"/>
      <c r="B18" s="11"/>
      <c r="C18" s="452"/>
      <c r="D18" s="452"/>
      <c r="E18" s="452"/>
      <c r="F18" s="452"/>
      <c r="G18" s="452"/>
      <c r="H18" s="452"/>
      <c r="I18" s="452"/>
      <c r="J18" s="459"/>
      <c r="K18" s="459"/>
      <c r="L18" s="459"/>
    </row>
    <row r="19" spans="1:12" ht="14.25">
      <c r="A19" s="460" t="s">
        <v>9</v>
      </c>
      <c r="B19" s="461" t="s">
        <v>99</v>
      </c>
      <c r="C19" s="462"/>
      <c r="D19" s="463"/>
      <c r="E19" s="463"/>
      <c r="F19" s="463"/>
      <c r="G19" s="463"/>
      <c r="H19" s="463"/>
      <c r="I19" s="463"/>
      <c r="J19" s="463"/>
      <c r="K19" s="463"/>
      <c r="L19" s="464"/>
    </row>
    <row r="20" spans="1:12" ht="12.75" customHeight="1">
      <c r="A20" s="465">
        <v>1</v>
      </c>
      <c r="B20" s="453" t="s">
        <v>98</v>
      </c>
      <c r="C20" s="450"/>
      <c r="D20" s="450"/>
      <c r="E20" s="454"/>
      <c r="F20" s="454"/>
      <c r="G20" s="450"/>
      <c r="H20" s="450"/>
      <c r="I20" s="450"/>
      <c r="J20" s="450"/>
      <c r="K20" s="450"/>
      <c r="L20" s="455"/>
    </row>
    <row r="21" spans="1:12" ht="12.75" customHeight="1">
      <c r="A21" s="448" t="s">
        <v>5</v>
      </c>
      <c r="B21" s="529" t="s">
        <v>255</v>
      </c>
      <c r="C21" s="450" t="s">
        <v>6</v>
      </c>
      <c r="D21" s="450">
        <f>E21</f>
        <v>25000</v>
      </c>
      <c r="E21" s="450">
        <v>25000</v>
      </c>
      <c r="F21" s="450" t="s">
        <v>6</v>
      </c>
      <c r="G21" s="450" t="s">
        <v>6</v>
      </c>
      <c r="H21" s="450" t="s">
        <v>6</v>
      </c>
      <c r="I21" s="450" t="s">
        <v>6</v>
      </c>
      <c r="J21" s="450" t="s">
        <v>6</v>
      </c>
      <c r="K21" s="450" t="s">
        <v>6</v>
      </c>
      <c r="L21" s="455">
        <f>D21</f>
        <v>25000</v>
      </c>
    </row>
    <row r="22" spans="1:12" ht="12.75" customHeight="1">
      <c r="A22" s="468" t="s">
        <v>7</v>
      </c>
      <c r="B22" s="466" t="s">
        <v>100</v>
      </c>
      <c r="C22" s="456" t="s">
        <v>6</v>
      </c>
      <c r="D22" s="456">
        <f>E22</f>
        <v>12000</v>
      </c>
      <c r="E22" s="456">
        <v>12000</v>
      </c>
      <c r="F22" s="456" t="s">
        <v>6</v>
      </c>
      <c r="G22" s="456" t="s">
        <v>6</v>
      </c>
      <c r="H22" s="456" t="s">
        <v>6</v>
      </c>
      <c r="I22" s="456" t="s">
        <v>6</v>
      </c>
      <c r="J22" s="456" t="s">
        <v>6</v>
      </c>
      <c r="K22" s="456" t="s">
        <v>6</v>
      </c>
      <c r="L22" s="457">
        <f>D22</f>
        <v>12000</v>
      </c>
    </row>
    <row r="23" spans="1:12" ht="12.75" customHeight="1">
      <c r="A23" s="465">
        <v>2</v>
      </c>
      <c r="B23" s="467" t="s">
        <v>185</v>
      </c>
      <c r="C23" s="450"/>
      <c r="D23" s="450"/>
      <c r="E23" s="450"/>
      <c r="F23" s="450"/>
      <c r="G23" s="450"/>
      <c r="H23" s="450"/>
      <c r="I23" s="450"/>
      <c r="J23" s="450"/>
      <c r="K23" s="450"/>
      <c r="L23" s="455"/>
    </row>
    <row r="24" spans="1:12" ht="25.5" customHeight="1">
      <c r="A24" s="451" t="s">
        <v>5</v>
      </c>
      <c r="B24" s="449" t="s">
        <v>256</v>
      </c>
      <c r="C24" s="450" t="s">
        <v>6</v>
      </c>
      <c r="D24" s="450">
        <f>E24</f>
        <v>15000</v>
      </c>
      <c r="E24" s="450">
        <v>15000</v>
      </c>
      <c r="F24" s="450" t="s">
        <v>6</v>
      </c>
      <c r="G24" s="450" t="s">
        <v>6</v>
      </c>
      <c r="H24" s="450" t="s">
        <v>6</v>
      </c>
      <c r="I24" s="450" t="s">
        <v>6</v>
      </c>
      <c r="J24" s="450" t="s">
        <v>6</v>
      </c>
      <c r="K24" s="450">
        <v>85000</v>
      </c>
      <c r="L24" s="455">
        <f>D24+K24</f>
        <v>100000</v>
      </c>
    </row>
    <row r="25" spans="1:12" ht="12.75" customHeight="1">
      <c r="A25" s="448" t="s">
        <v>7</v>
      </c>
      <c r="B25" s="449" t="s">
        <v>257</v>
      </c>
      <c r="C25" s="450" t="s">
        <v>6</v>
      </c>
      <c r="D25" s="450">
        <f>E25</f>
        <v>2500</v>
      </c>
      <c r="E25" s="450">
        <v>2500</v>
      </c>
      <c r="F25" s="450" t="s">
        <v>6</v>
      </c>
      <c r="G25" s="450" t="s">
        <v>6</v>
      </c>
      <c r="H25" s="450" t="s">
        <v>6</v>
      </c>
      <c r="I25" s="450" t="s">
        <v>6</v>
      </c>
      <c r="J25" s="450" t="s">
        <v>6</v>
      </c>
      <c r="K25" s="450" t="s">
        <v>6</v>
      </c>
      <c r="L25" s="455">
        <f>D25</f>
        <v>2500</v>
      </c>
    </row>
    <row r="26" spans="1:12" ht="12.75" customHeight="1" thickBot="1">
      <c r="A26" s="468" t="s">
        <v>8</v>
      </c>
      <c r="B26" s="466" t="s">
        <v>100</v>
      </c>
      <c r="C26" s="456" t="s">
        <v>6</v>
      </c>
      <c r="D26" s="456">
        <f>E26</f>
        <v>11000</v>
      </c>
      <c r="E26" s="456">
        <v>11000</v>
      </c>
      <c r="F26" s="456" t="s">
        <v>6</v>
      </c>
      <c r="G26" s="456" t="s">
        <v>6</v>
      </c>
      <c r="H26" s="456" t="s">
        <v>6</v>
      </c>
      <c r="I26" s="456" t="s">
        <v>6</v>
      </c>
      <c r="J26" s="456" t="s">
        <v>6</v>
      </c>
      <c r="K26" s="456" t="s">
        <v>6</v>
      </c>
      <c r="L26" s="457">
        <f>D26</f>
        <v>11000</v>
      </c>
    </row>
    <row r="27" spans="1:12" ht="17.25" customHeight="1" thickBot="1">
      <c r="A27" s="116"/>
      <c r="B27" s="317" t="s">
        <v>10</v>
      </c>
      <c r="C27" s="117">
        <f aca="true" t="shared" si="1" ref="C27:L27">SUM(C20:C26)</f>
        <v>0</v>
      </c>
      <c r="D27" s="117">
        <f t="shared" si="1"/>
        <v>65500</v>
      </c>
      <c r="E27" s="117">
        <f t="shared" si="1"/>
        <v>65500</v>
      </c>
      <c r="F27" s="117">
        <f t="shared" si="1"/>
        <v>0</v>
      </c>
      <c r="G27" s="117">
        <f t="shared" si="1"/>
        <v>0</v>
      </c>
      <c r="H27" s="117">
        <f t="shared" si="1"/>
        <v>0</v>
      </c>
      <c r="I27" s="117">
        <f t="shared" si="1"/>
        <v>0</v>
      </c>
      <c r="J27" s="117">
        <f t="shared" si="1"/>
        <v>0</v>
      </c>
      <c r="K27" s="117">
        <f t="shared" si="1"/>
        <v>85000</v>
      </c>
      <c r="L27" s="265">
        <f t="shared" si="1"/>
        <v>150500</v>
      </c>
    </row>
    <row r="28" spans="1:12" ht="13.5" customHeight="1" thickBot="1">
      <c r="A28" s="2"/>
      <c r="B28" s="1"/>
      <c r="C28" s="318"/>
      <c r="D28" s="318"/>
      <c r="E28" s="120"/>
      <c r="F28" s="120"/>
      <c r="G28" s="318"/>
      <c r="H28" s="318"/>
      <c r="I28" s="318"/>
      <c r="J28" s="318"/>
      <c r="K28" s="318"/>
      <c r="L28" s="318"/>
    </row>
    <row r="29" spans="1:12" ht="24" customHeight="1" thickBot="1">
      <c r="A29" s="2"/>
      <c r="B29" s="27" t="s">
        <v>96</v>
      </c>
      <c r="C29" s="110">
        <f aca="true" t="shared" si="2" ref="C29:L29">C17+C27</f>
        <v>116620</v>
      </c>
      <c r="D29" s="110">
        <f t="shared" si="2"/>
        <v>178500</v>
      </c>
      <c r="E29" s="110">
        <f t="shared" si="2"/>
        <v>178500</v>
      </c>
      <c r="F29" s="110">
        <f t="shared" si="2"/>
        <v>0</v>
      </c>
      <c r="G29" s="110">
        <f t="shared" si="2"/>
        <v>0</v>
      </c>
      <c r="H29" s="110">
        <f t="shared" si="2"/>
        <v>0</v>
      </c>
      <c r="I29" s="110">
        <f t="shared" si="2"/>
        <v>0</v>
      </c>
      <c r="J29" s="110">
        <f t="shared" si="2"/>
        <v>0</v>
      </c>
      <c r="K29" s="110">
        <f t="shared" si="2"/>
        <v>85000</v>
      </c>
      <c r="L29" s="121">
        <f t="shared" si="2"/>
        <v>380120</v>
      </c>
    </row>
    <row r="30" spans="1:12" ht="14.25">
      <c r="A30" s="433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4.25">
      <c r="A31" s="122"/>
      <c r="B31" s="281" t="s">
        <v>85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4.25">
      <c r="A32" s="122"/>
      <c r="B32" s="243" t="s">
        <v>224</v>
      </c>
      <c r="C32" s="321"/>
      <c r="D32" s="321"/>
      <c r="E32" s="321"/>
      <c r="F32" s="321"/>
      <c r="G32" s="243">
        <v>267200</v>
      </c>
      <c r="H32" s="243" t="s">
        <v>13</v>
      </c>
      <c r="I32" s="72"/>
      <c r="J32" s="72"/>
      <c r="K32" s="72"/>
      <c r="L32" s="72"/>
    </row>
    <row r="33" spans="1:12" ht="12.75" customHeight="1">
      <c r="A33" s="433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4.25">
      <c r="A34" s="433"/>
      <c r="B34" s="11" t="s">
        <v>283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4.25">
      <c r="A35" s="433"/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4.25">
      <c r="A36" s="433"/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4.25">
      <c r="A37" s="433"/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4.25">
      <c r="A38" s="433"/>
      <c r="C38" s="72"/>
      <c r="D38" s="72"/>
      <c r="E38" s="72"/>
      <c r="F38" s="72"/>
      <c r="G38" s="72"/>
      <c r="H38" s="72"/>
      <c r="I38" s="72"/>
      <c r="J38" s="72"/>
      <c r="K38" s="72"/>
      <c r="L38" s="72"/>
    </row>
  </sheetData>
  <sheetProtection/>
  <mergeCells count="8">
    <mergeCell ref="A3:L3"/>
    <mergeCell ref="A4:L4"/>
    <mergeCell ref="C6:C8"/>
    <mergeCell ref="D6:J6"/>
    <mergeCell ref="K6:K8"/>
    <mergeCell ref="L6:L8"/>
    <mergeCell ref="D7:D8"/>
    <mergeCell ref="E7:J7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L41"/>
  <sheetViews>
    <sheetView zoomScale="120" zoomScaleNormal="120" zoomScalePageLayoutView="0" workbookViewId="0" topLeftCell="A1">
      <selection activeCell="B1" sqref="B1"/>
    </sheetView>
  </sheetViews>
  <sheetFormatPr defaultColWidth="9.00390625" defaultRowHeight="12.75"/>
  <cols>
    <col min="1" max="1" width="3.125" style="1" customWidth="1"/>
    <col min="2" max="2" width="48.625" style="1" customWidth="1"/>
    <col min="3" max="4" width="10.375" style="1" customWidth="1"/>
    <col min="5" max="5" width="10.00390625" style="1" customWidth="1"/>
    <col min="6" max="6" width="8.75390625" style="1" customWidth="1"/>
    <col min="7" max="7" width="10.625" style="1" customWidth="1"/>
    <col min="8" max="8" width="9.875" style="1" customWidth="1"/>
    <col min="9" max="9" width="10.625" style="1" customWidth="1"/>
    <col min="10" max="10" width="8.75390625" style="1" customWidth="1"/>
    <col min="11" max="11" width="9.875" style="1" customWidth="1"/>
    <col min="12" max="12" width="11.00390625" style="1" customWidth="1"/>
    <col min="13" max="16384" width="9.125" style="1" customWidth="1"/>
  </cols>
  <sheetData>
    <row r="4" spans="1:12" ht="15.75">
      <c r="A4" s="574" t="s">
        <v>218</v>
      </c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</row>
    <row r="5" spans="1:12" ht="15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5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2.75" customHeight="1" thickBot="1">
      <c r="A7" s="97"/>
      <c r="B7" s="97"/>
      <c r="C7" s="97"/>
      <c r="D7" s="97"/>
      <c r="E7" s="97"/>
      <c r="F7" s="97"/>
      <c r="G7" s="97"/>
      <c r="H7" s="97"/>
      <c r="I7" s="97"/>
      <c r="J7" s="291"/>
      <c r="K7" s="291"/>
      <c r="L7" s="2" t="s">
        <v>12</v>
      </c>
    </row>
    <row r="8" spans="2:10" ht="13.5" customHeight="1" hidden="1">
      <c r="B8" s="1" t="s">
        <v>92</v>
      </c>
      <c r="J8" s="1" t="s">
        <v>93</v>
      </c>
    </row>
    <row r="9" spans="1:12" ht="13.5" customHeight="1" thickBot="1">
      <c r="A9" s="179"/>
      <c r="B9" s="180"/>
      <c r="C9" s="575" t="s">
        <v>214</v>
      </c>
      <c r="D9" s="578" t="s">
        <v>0</v>
      </c>
      <c r="E9" s="579"/>
      <c r="F9" s="579"/>
      <c r="G9" s="579"/>
      <c r="H9" s="579"/>
      <c r="I9" s="579"/>
      <c r="J9" s="580"/>
      <c r="K9" s="575" t="s">
        <v>216</v>
      </c>
      <c r="L9" s="581" t="s">
        <v>39</v>
      </c>
    </row>
    <row r="10" spans="1:12" ht="13.5" customHeight="1" thickBot="1">
      <c r="A10" s="182"/>
      <c r="B10" s="183"/>
      <c r="C10" s="576"/>
      <c r="D10" s="581" t="s">
        <v>215</v>
      </c>
      <c r="E10" s="584" t="s">
        <v>40</v>
      </c>
      <c r="F10" s="585"/>
      <c r="G10" s="585"/>
      <c r="H10" s="585"/>
      <c r="I10" s="585"/>
      <c r="J10" s="586"/>
      <c r="K10" s="576"/>
      <c r="L10" s="582"/>
    </row>
    <row r="11" spans="1:12" ht="52.5" customHeight="1" thickBot="1">
      <c r="A11" s="184" t="s">
        <v>1</v>
      </c>
      <c r="B11" s="185" t="s">
        <v>2</v>
      </c>
      <c r="C11" s="577"/>
      <c r="D11" s="583"/>
      <c r="E11" s="186" t="s">
        <v>41</v>
      </c>
      <c r="F11" s="187" t="s">
        <v>3</v>
      </c>
      <c r="G11" s="188" t="s">
        <v>190</v>
      </c>
      <c r="H11" s="87" t="s">
        <v>240</v>
      </c>
      <c r="I11" s="188" t="s">
        <v>42</v>
      </c>
      <c r="J11" s="188" t="s">
        <v>17</v>
      </c>
      <c r="K11" s="577"/>
      <c r="L11" s="583"/>
    </row>
    <row r="12" spans="1:12" s="216" customFormat="1" ht="11.25" customHeight="1" thickBot="1">
      <c r="A12" s="88">
        <v>1</v>
      </c>
      <c r="B12" s="88">
        <v>2</v>
      </c>
      <c r="C12" s="89">
        <v>3</v>
      </c>
      <c r="D12" s="89">
        <v>4</v>
      </c>
      <c r="E12" s="132">
        <v>5</v>
      </c>
      <c r="F12" s="90">
        <v>6</v>
      </c>
      <c r="G12" s="90">
        <v>7</v>
      </c>
      <c r="H12" s="90">
        <v>8</v>
      </c>
      <c r="I12" s="91">
        <v>9</v>
      </c>
      <c r="J12" s="90">
        <v>10</v>
      </c>
      <c r="K12" s="91">
        <v>11</v>
      </c>
      <c r="L12" s="90">
        <v>12</v>
      </c>
    </row>
    <row r="13" spans="1:12" ht="14.25">
      <c r="A13" s="14" t="s">
        <v>4</v>
      </c>
      <c r="B13" s="3" t="s">
        <v>43</v>
      </c>
      <c r="C13" s="3"/>
      <c r="D13" s="189"/>
      <c r="E13" s="189"/>
      <c r="F13" s="189"/>
      <c r="G13" s="189"/>
      <c r="H13" s="189"/>
      <c r="I13" s="189"/>
      <c r="J13" s="189"/>
      <c r="K13" s="3"/>
      <c r="L13" s="190"/>
    </row>
    <row r="14" spans="1:12" ht="12.75" customHeight="1">
      <c r="A14" s="303">
        <v>1</v>
      </c>
      <c r="B14" s="293" t="s">
        <v>95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5"/>
    </row>
    <row r="15" spans="1:12" ht="12.75" customHeight="1">
      <c r="A15" s="304" t="s">
        <v>5</v>
      </c>
      <c r="B15" s="534" t="s">
        <v>262</v>
      </c>
      <c r="C15" s="294" t="s">
        <v>6</v>
      </c>
      <c r="D15" s="294">
        <f>E15</f>
        <v>15000</v>
      </c>
      <c r="E15" s="294">
        <v>15000</v>
      </c>
      <c r="F15" s="294" t="s">
        <v>6</v>
      </c>
      <c r="G15" s="294" t="s">
        <v>6</v>
      </c>
      <c r="H15" s="294" t="s">
        <v>6</v>
      </c>
      <c r="I15" s="294" t="s">
        <v>6</v>
      </c>
      <c r="J15" s="294" t="s">
        <v>6</v>
      </c>
      <c r="K15" s="294" t="s">
        <v>6</v>
      </c>
      <c r="L15" s="295">
        <f>D15</f>
        <v>15000</v>
      </c>
    </row>
    <row r="16" spans="1:12" ht="12.75" customHeight="1" thickBot="1">
      <c r="A16" s="304" t="s">
        <v>7</v>
      </c>
      <c r="B16" s="535" t="s">
        <v>263</v>
      </c>
      <c r="C16" s="294" t="s">
        <v>6</v>
      </c>
      <c r="D16" s="294">
        <f>E16</f>
        <v>35000</v>
      </c>
      <c r="E16" s="294">
        <v>35000</v>
      </c>
      <c r="F16" s="294"/>
      <c r="G16" s="294"/>
      <c r="H16" s="294"/>
      <c r="I16" s="294"/>
      <c r="J16" s="294"/>
      <c r="K16" s="294"/>
      <c r="L16" s="295">
        <f>D16</f>
        <v>35000</v>
      </c>
    </row>
    <row r="17" spans="1:12" ht="16.5" thickBot="1">
      <c r="A17" s="296"/>
      <c r="B17" s="13" t="s">
        <v>61</v>
      </c>
      <c r="C17" s="117">
        <f>SUM(C14:C16)</f>
        <v>0</v>
      </c>
      <c r="D17" s="117">
        <f aca="true" t="shared" si="0" ref="D17:L17">SUM(D14:D16)</f>
        <v>50000</v>
      </c>
      <c r="E17" s="117">
        <f t="shared" si="0"/>
        <v>50000</v>
      </c>
      <c r="F17" s="117">
        <f t="shared" si="0"/>
        <v>0</v>
      </c>
      <c r="G17" s="117">
        <f t="shared" si="0"/>
        <v>0</v>
      </c>
      <c r="H17" s="117">
        <f t="shared" si="0"/>
        <v>0</v>
      </c>
      <c r="I17" s="117">
        <f t="shared" si="0"/>
        <v>0</v>
      </c>
      <c r="J17" s="117">
        <f t="shared" si="0"/>
        <v>0</v>
      </c>
      <c r="K17" s="117">
        <f t="shared" si="0"/>
        <v>0</v>
      </c>
      <c r="L17" s="265">
        <f t="shared" si="0"/>
        <v>50000</v>
      </c>
    </row>
    <row r="18" spans="1:12" ht="12.75" customHeight="1">
      <c r="A18" s="297"/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</row>
    <row r="19" spans="1:12" ht="16.5" customHeight="1" thickBot="1">
      <c r="A19" s="299"/>
      <c r="B19" s="299"/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  <row r="20" spans="1:12" ht="14.25">
      <c r="A20" s="301" t="s">
        <v>9</v>
      </c>
      <c r="B20" s="302" t="s">
        <v>94</v>
      </c>
      <c r="C20" s="3"/>
      <c r="D20" s="189"/>
      <c r="E20" s="189"/>
      <c r="F20" s="189"/>
      <c r="G20" s="189"/>
      <c r="H20" s="189"/>
      <c r="I20" s="189"/>
      <c r="J20" s="189"/>
      <c r="K20" s="189"/>
      <c r="L20" s="197"/>
    </row>
    <row r="21" spans="1:12" ht="12.75" customHeight="1">
      <c r="A21" s="303">
        <v>1</v>
      </c>
      <c r="B21" s="293" t="s">
        <v>95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5"/>
    </row>
    <row r="22" spans="1:12" ht="12.75" customHeight="1" thickBot="1">
      <c r="A22" s="304"/>
      <c r="B22" s="305" t="s">
        <v>261</v>
      </c>
      <c r="C22" s="294" t="s">
        <v>6</v>
      </c>
      <c r="D22" s="294">
        <f>E22</f>
        <v>5000</v>
      </c>
      <c r="E22" s="294">
        <v>5000</v>
      </c>
      <c r="F22" s="294" t="s">
        <v>6</v>
      </c>
      <c r="G22" s="294" t="s">
        <v>6</v>
      </c>
      <c r="H22" s="294" t="s">
        <v>6</v>
      </c>
      <c r="I22" s="294" t="s">
        <v>6</v>
      </c>
      <c r="J22" s="294" t="s">
        <v>6</v>
      </c>
      <c r="K22" s="294" t="s">
        <v>6</v>
      </c>
      <c r="L22" s="295">
        <f>D22</f>
        <v>5000</v>
      </c>
    </row>
    <row r="23" spans="1:12" ht="16.5" thickBot="1">
      <c r="A23" s="306"/>
      <c r="B23" s="13" t="s">
        <v>10</v>
      </c>
      <c r="C23" s="117">
        <f aca="true" t="shared" si="1" ref="C23:L23">SUM(C21:C22)</f>
        <v>0</v>
      </c>
      <c r="D23" s="117">
        <f t="shared" si="1"/>
        <v>5000</v>
      </c>
      <c r="E23" s="117">
        <f t="shared" si="1"/>
        <v>5000</v>
      </c>
      <c r="F23" s="117">
        <f t="shared" si="1"/>
        <v>0</v>
      </c>
      <c r="G23" s="117">
        <f t="shared" si="1"/>
        <v>0</v>
      </c>
      <c r="H23" s="117">
        <f t="shared" si="1"/>
        <v>0</v>
      </c>
      <c r="I23" s="117">
        <f t="shared" si="1"/>
        <v>0</v>
      </c>
      <c r="J23" s="117">
        <f t="shared" si="1"/>
        <v>0</v>
      </c>
      <c r="K23" s="117">
        <f t="shared" si="1"/>
        <v>0</v>
      </c>
      <c r="L23" s="265">
        <f t="shared" si="1"/>
        <v>5000</v>
      </c>
    </row>
    <row r="24" spans="3:12" ht="21.75" customHeight="1" thickBot="1">
      <c r="C24" s="2"/>
      <c r="D24" s="2"/>
      <c r="E24" s="239"/>
      <c r="F24" s="2"/>
      <c r="G24" s="2"/>
      <c r="H24" s="2"/>
      <c r="I24" s="2"/>
      <c r="J24" s="2"/>
      <c r="K24" s="2"/>
      <c r="L24" s="2"/>
    </row>
    <row r="25" spans="2:12" ht="24.75" customHeight="1" thickBot="1">
      <c r="B25" s="267" t="s">
        <v>96</v>
      </c>
      <c r="C25" s="110">
        <f aca="true" t="shared" si="2" ref="C25:L25">C17+C23</f>
        <v>0</v>
      </c>
      <c r="D25" s="110">
        <f t="shared" si="2"/>
        <v>55000</v>
      </c>
      <c r="E25" s="110">
        <f t="shared" si="2"/>
        <v>55000</v>
      </c>
      <c r="F25" s="110">
        <f t="shared" si="2"/>
        <v>0</v>
      </c>
      <c r="G25" s="110">
        <f t="shared" si="2"/>
        <v>0</v>
      </c>
      <c r="H25" s="110">
        <f t="shared" si="2"/>
        <v>0</v>
      </c>
      <c r="I25" s="110">
        <f t="shared" si="2"/>
        <v>0</v>
      </c>
      <c r="J25" s="110">
        <f t="shared" si="2"/>
        <v>0</v>
      </c>
      <c r="K25" s="110">
        <f t="shared" si="2"/>
        <v>0</v>
      </c>
      <c r="L25" s="121">
        <f t="shared" si="2"/>
        <v>55000</v>
      </c>
    </row>
    <row r="26" spans="10:12" ht="12.75">
      <c r="J26" s="307"/>
      <c r="K26" s="307"/>
      <c r="L26" s="307"/>
    </row>
    <row r="27" ht="12.75">
      <c r="A27" s="258"/>
    </row>
    <row r="28" spans="1:11" ht="12.75">
      <c r="A28" s="123"/>
      <c r="B28" s="281" t="s">
        <v>89</v>
      </c>
      <c r="C28" s="243"/>
      <c r="D28" s="123"/>
      <c r="E28" s="123"/>
      <c r="F28" s="123"/>
      <c r="G28" s="123"/>
      <c r="H28" s="282"/>
      <c r="I28" s="282"/>
      <c r="J28" s="123"/>
      <c r="K28" s="123"/>
    </row>
    <row r="29" spans="1:9" ht="15" customHeight="1">
      <c r="A29" s="283"/>
      <c r="B29" s="636" t="s">
        <v>97</v>
      </c>
      <c r="C29" s="636"/>
      <c r="D29" s="636"/>
      <c r="E29" s="636"/>
      <c r="F29" s="636"/>
      <c r="G29" s="308"/>
      <c r="H29" s="278">
        <f>E25</f>
        <v>55000</v>
      </c>
      <c r="I29" s="278" t="s">
        <v>13</v>
      </c>
    </row>
    <row r="30" ht="12.75">
      <c r="B30" s="287"/>
    </row>
    <row r="31" ht="12.75">
      <c r="B31" s="287"/>
    </row>
    <row r="35" ht="12.75">
      <c r="B35" s="11" t="s">
        <v>283</v>
      </c>
    </row>
    <row r="39" ht="12.75">
      <c r="B39" s="287"/>
    </row>
    <row r="40" ht="12.75">
      <c r="B40" s="287"/>
    </row>
    <row r="41" ht="12.75">
      <c r="B41" s="11"/>
    </row>
  </sheetData>
  <sheetProtection/>
  <mergeCells count="8">
    <mergeCell ref="B29:F29"/>
    <mergeCell ref="A4:L4"/>
    <mergeCell ref="C9:C11"/>
    <mergeCell ref="D9:J9"/>
    <mergeCell ref="K9:K11"/>
    <mergeCell ref="L9:L11"/>
    <mergeCell ref="D10:D11"/>
    <mergeCell ref="E10:J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 PTTK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ZMPTTK</dc:creator>
  <cp:keywords/>
  <dc:description/>
  <cp:lastModifiedBy>Małgorzata Kaliszewska</cp:lastModifiedBy>
  <cp:lastPrinted>2023-12-08T14:40:21Z</cp:lastPrinted>
  <dcterms:created xsi:type="dcterms:W3CDTF">2007-01-10T10:45:22Z</dcterms:created>
  <dcterms:modified xsi:type="dcterms:W3CDTF">2023-12-08T14:47:45Z</dcterms:modified>
  <cp:category/>
  <cp:version/>
  <cp:contentType/>
  <cp:contentStatus/>
</cp:coreProperties>
</file>