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5" windowWidth="9540" windowHeight="4245" tabRatio="702" activeTab="0"/>
  </bookViews>
  <sheets>
    <sheet name="Zbiorówka" sheetId="1" r:id="rId1"/>
    <sheet name="Jelenia Góra-zad. ekologiczne" sheetId="2" r:id="rId2"/>
    <sheet name="Nowy Sącz- zad.ekologiczne" sheetId="3" r:id="rId3"/>
    <sheet name="Sanok-zad.ekologiczne" sheetId="4" r:id="rId4"/>
    <sheet name="Olsztyn-zad. ekologiczne" sheetId="5" r:id="rId5"/>
  </sheets>
  <definedNames/>
  <calcPr fullCalcOnLoad="1"/>
</workbook>
</file>

<file path=xl/sharedStrings.xml><?xml version="1.0" encoding="utf-8"?>
<sst xmlns="http://schemas.openxmlformats.org/spreadsheetml/2006/main" count="294" uniqueCount="71">
  <si>
    <t>Plan finansowy zgłoszony przez jednostki administrujące bazę</t>
  </si>
  <si>
    <t>Lp.</t>
  </si>
  <si>
    <t>Obiekt  - krótki zakres zadania</t>
  </si>
  <si>
    <t>Własnych Spółki</t>
  </si>
  <si>
    <t>Unia Europejska</t>
  </si>
  <si>
    <t>I.</t>
  </si>
  <si>
    <t>a</t>
  </si>
  <si>
    <t>-</t>
  </si>
  <si>
    <t>b</t>
  </si>
  <si>
    <t>WFOŚiGW</t>
  </si>
  <si>
    <t>w zł netto</t>
  </si>
  <si>
    <t>ZADANIA  INWESTYCYJNE - OBIEKTY PTTK</t>
  </si>
  <si>
    <t xml:space="preserve">                                 w tym finansowany ze środków </t>
  </si>
  <si>
    <t>BSiH PTTK w Sanoku</t>
  </si>
  <si>
    <t xml:space="preserve">SHiS PTTK w Jeleniej Górze </t>
  </si>
  <si>
    <t>SiH PTTK "KARPATY" w Nowym Sączu</t>
  </si>
  <si>
    <t xml:space="preserve">MAZURY PTTK w Olsztynie </t>
  </si>
  <si>
    <t>nadzór inwestorski nad realizacją ww. zadania</t>
  </si>
  <si>
    <t>Schr. PTTK "Strzecha Akademicka"</t>
  </si>
  <si>
    <t>Całkowita wartość zadania (kol.3+4+11)</t>
  </si>
  <si>
    <t>OTW PTTK Ruciane-Nida</t>
  </si>
  <si>
    <t>SW PTTK Babięta</t>
  </si>
  <si>
    <t>UZASADNIENIE WYKONANIA ZADANIA:</t>
  </si>
  <si>
    <t>Obiekt</t>
  </si>
  <si>
    <t>Uzasadnienie</t>
  </si>
  <si>
    <t>W związku z doprowadzeniem przez Gminę sieci wodociągowej do granicy obiektu PTTK wskazane jest jego podłączenie do niniejszej sieci oraz zlikwidowanie istniejącego ujęcia wody głębinowej w celu osiągnięcia właściwych wskaźników ekologicznych.</t>
  </si>
  <si>
    <t>Materiał Przygotował:</t>
  </si>
  <si>
    <t>Bacówka PTTK  "Pod Honem" w Cisnej</t>
  </si>
  <si>
    <t>Bacówka PTTK  w Jaworcu</t>
  </si>
  <si>
    <t>Kontynuacja realizacji zadań II etapu termomodernizacji bacówki w ramach przyznanej przez PTTK dotacji.</t>
  </si>
  <si>
    <t>Poz. 2ab - Kontynuacja realizacji zadań II etapu termomodernizacji bacówki w ramach przyznanej przez PTTK dotacji.</t>
  </si>
  <si>
    <t>Poz. 2cd - Kontynuacja realizacji zadania w ramach przyznanej i przekazanej przez PTTK dotacji. Zmiana zakresu robót gwarantuje kompleksowe rozwiązanie odprowadzania ścieków z budynków Bacówki.</t>
  </si>
  <si>
    <t>Inwestycja powinna być kontynuowana ze względu na Decyzję P.S.P. Istnieje realna groźba wyłączenia części noclegowej z użytkowania. Część noclegowa nie spełnia podstawowych wymogów bezpieczeństwa pożarowego, istnieje zagrożenie dla życia i zdrowia przebywających w wymienionej strefie osób. Ponadto niewykonanie powyższej Decyzji może skutkować naliczeniem wysokich kar finansowych dla PTTK.</t>
  </si>
  <si>
    <t>Załącznik nr 2</t>
  </si>
  <si>
    <t>Schr. PTTK "Odrodzenie"</t>
  </si>
  <si>
    <t>Schr. PTTK na Skrzycznem</t>
  </si>
  <si>
    <t>PTTK</t>
  </si>
  <si>
    <t>Schr. PTTK w Dolinie Pięciu Stawów Polskich</t>
  </si>
  <si>
    <t>SHiS PTTK w Jeleniej Górze.</t>
  </si>
  <si>
    <t xml:space="preserve"> SiH "Karpaty" PTTK w Nowym Sączu.</t>
  </si>
  <si>
    <t>BSiH PTTK w Sanoku.</t>
  </si>
  <si>
    <t>SW PTTK Zgon</t>
  </si>
  <si>
    <t>Mazury PTTK w Olsztynie.</t>
  </si>
  <si>
    <t>Inwestycje służące ochronie przyrody i innym celom                                                                             (zgodnie z art. 17  u.p.d.o.p.)</t>
  </si>
  <si>
    <t>Inwestycje służące ochronie przyrody                                                            (zgodnie z art. 17  u.p.d.o.p.)</t>
  </si>
  <si>
    <t>Inwestycje służące ochronie przyrody                                                                 (zgodnie z art. 17  u.p.d.o.p.)</t>
  </si>
  <si>
    <t>Inne źródła: Orange/ środki Dzierżawcy</t>
  </si>
  <si>
    <t>Zbiorcze zestawienie nakładów ujętych w planach zadań służących ochronie przyrody i innym celom zgodnym z art. 17 ust. 1 pkt 4 Ustawy o podatku dochodowym od osób prawnych z dn. 15.02.1992r. z późn. zm. na 2024 r.</t>
  </si>
  <si>
    <t>Środki już poniesione  (przed 2024r.)</t>
  </si>
  <si>
    <t>Ogółem do poniesienia w 2024r.</t>
  </si>
  <si>
    <t>Środki do poniesienia  po 2024 r.</t>
  </si>
  <si>
    <t>Programy, np. "Schronisko bez barier"</t>
  </si>
  <si>
    <t xml:space="preserve">Ogółem nakłady w obiektach PTTK planowane  na 2024r.  </t>
  </si>
  <si>
    <t>Plan  zadań służących ochronie przyrody i innym celom zgodnym z art. 17 ust. 1 pkt 4 Ustawy o podatku dochodowym od osób prawnych na 2024r.</t>
  </si>
  <si>
    <t xml:space="preserve">OGÓŁEM INWESTYCJE EKOLOGICZNE  W 2024r.                                                         </t>
  </si>
  <si>
    <t>modernizacja sieci kanalizacyjnej - II etap</t>
  </si>
  <si>
    <t>Bacówka  "Pod Honem" w Cisnej</t>
  </si>
  <si>
    <t>modernizacja zewnętrznej kanalizacji sanitarnej wraz z całkowitą wymianą przyłącza do budynku gospodarczo - noclegowego i pracami ziemnymi w miejscu przebiegu nitki kanalizacji przy Bacówce Pod Honem w Cisnej</t>
  </si>
  <si>
    <t>Bar i Noclegi Kremenaros w Ustrzykach Górnych</t>
  </si>
  <si>
    <t>termomodernizacja obiektu gastronomicznego poprzez wymianę dachu oraz docieplenie stropów w budynku Baru Kremenaros w Ustrzykach Górnych</t>
  </si>
  <si>
    <t>Schr. PTTK  "Murowaniec" na Hali Gąsienicowej</t>
  </si>
  <si>
    <t>Inne źródła: środki Dzierżawcy</t>
  </si>
  <si>
    <t>budowa oczyszczalni ścieków - II etap</t>
  </si>
  <si>
    <t>Schr. PTTK "Jagodna"</t>
  </si>
  <si>
    <t>termomodernizacja obiektu z modernizacją źródeł ciepła - II etap</t>
  </si>
  <si>
    <t xml:space="preserve">Zarząd Majatkiem PTTK </t>
  </si>
  <si>
    <t>Warszawa, grudzień 2023r.</t>
  </si>
  <si>
    <t>przebudowa budynku - dostosowanie do warunków technicznych (wykonanie decyzji PJSP), I etap - projekt</t>
  </si>
  <si>
    <t>modernizacja budynku- dostosowanie do wrunków technicznych - wykonanie decyzji PJSP, II etap - zakup drzwi p.poż. EI 30</t>
  </si>
  <si>
    <t>modernizacja oczyszczalni ścieków  - I etap</t>
  </si>
  <si>
    <t>modernizacja Małej Elektrowni Wodnej (MEW) - I etap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</si>
</sst>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  <numFmt numFmtId="167" formatCode="00\-000"/>
    <numFmt numFmtId="168" formatCode="#,##0;[Red]#,##0"/>
    <numFmt numFmtId="169" formatCode="#,##0.00_ ;\-#,##0.00\ "/>
    <numFmt numFmtId="170" formatCode="#,##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61">
    <font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 CE"/>
      <family val="0"/>
    </font>
    <font>
      <sz val="11"/>
      <name val="Times New Roman CE"/>
      <family val="0"/>
    </font>
    <font>
      <b/>
      <sz val="10"/>
      <color indexed="39"/>
      <name val="Times New Roman CE"/>
      <family val="1"/>
    </font>
    <font>
      <b/>
      <u val="single"/>
      <sz val="10"/>
      <name val="Times New Roman CE"/>
      <family val="0"/>
    </font>
    <font>
      <sz val="11"/>
      <name val="Times New Roman"/>
      <family val="1"/>
    </font>
    <font>
      <sz val="9"/>
      <name val="Times New Roman CE"/>
      <family val="1"/>
    </font>
    <font>
      <b/>
      <sz val="10"/>
      <color indexed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5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/>
    </xf>
    <xf numFmtId="0" fontId="11" fillId="33" borderId="23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3" fontId="60" fillId="0" borderId="27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/>
    </xf>
    <xf numFmtId="0" fontId="14" fillId="0" borderId="3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3" fontId="15" fillId="0" borderId="3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right" vertical="top"/>
    </xf>
    <xf numFmtId="3" fontId="5" fillId="0" borderId="0" xfId="0" applyNumberFormat="1" applyFont="1" applyAlignment="1">
      <alignment/>
    </xf>
    <xf numFmtId="3" fontId="15" fillId="0" borderId="33" xfId="0" applyNumberFormat="1" applyFont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/>
    </xf>
    <xf numFmtId="3" fontId="16" fillId="33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14" fillId="0" borderId="35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horizontal="right"/>
    </xf>
    <xf numFmtId="0" fontId="15" fillId="0" borderId="36" xfId="0" applyFont="1" applyBorder="1" applyAlignment="1">
      <alignment/>
    </xf>
    <xf numFmtId="0" fontId="5" fillId="0" borderId="37" xfId="0" applyFont="1" applyFill="1" applyBorder="1" applyAlignment="1">
      <alignment horizontal="left" vertical="center" wrapText="1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3" fontId="5" fillId="0" borderId="40" xfId="0" applyNumberFormat="1" applyFont="1" applyFill="1" applyBorder="1" applyAlignment="1">
      <alignment horizontal="center" vertical="center"/>
    </xf>
    <xf numFmtId="0" fontId="12" fillId="0" borderId="41" xfId="0" applyFont="1" applyBorder="1" applyAlignment="1">
      <alignment horizontal="right" vertical="top"/>
    </xf>
    <xf numFmtId="0" fontId="17" fillId="0" borderId="27" xfId="0" applyFont="1" applyBorder="1" applyAlignment="1">
      <alignment/>
    </xf>
    <xf numFmtId="3" fontId="2" fillId="0" borderId="32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right" vertical="center"/>
    </xf>
    <xf numFmtId="0" fontId="12" fillId="0" borderId="41" xfId="0" applyFont="1" applyBorder="1" applyAlignment="1">
      <alignment horizontal="right" vertical="center"/>
    </xf>
    <xf numFmtId="0" fontId="18" fillId="33" borderId="4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 vertical="top" wrapText="1"/>
    </xf>
    <xf numFmtId="0" fontId="2" fillId="0" borderId="44" xfId="0" applyFont="1" applyBorder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center" vertical="top"/>
    </xf>
    <xf numFmtId="0" fontId="2" fillId="0" borderId="44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2" fillId="0" borderId="37" xfId="0" applyFont="1" applyBorder="1" applyAlignment="1">
      <alignment horizontal="left" vertical="top" wrapText="1"/>
    </xf>
    <xf numFmtId="0" fontId="5" fillId="33" borderId="2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16" fillId="0" borderId="45" xfId="0" applyNumberFormat="1" applyFont="1" applyFill="1" applyBorder="1" applyAlignment="1">
      <alignment horizontal="center" vertical="center" wrapText="1"/>
    </xf>
    <xf numFmtId="3" fontId="6" fillId="0" borderId="45" xfId="0" applyNumberFormat="1" applyFont="1" applyFill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 wrapText="1"/>
    </xf>
    <xf numFmtId="3" fontId="14" fillId="34" borderId="4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3" fontId="5" fillId="0" borderId="27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3" fontId="2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 wrapText="1"/>
    </xf>
    <xf numFmtId="0" fontId="17" fillId="0" borderId="39" xfId="0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vertical="top" wrapText="1"/>
    </xf>
    <xf numFmtId="0" fontId="4" fillId="0" borderId="26" xfId="0" applyFont="1" applyBorder="1" applyAlignment="1">
      <alignment horizontal="right" vertical="top"/>
    </xf>
    <xf numFmtId="0" fontId="4" fillId="0" borderId="26" xfId="0" applyFont="1" applyBorder="1" applyAlignment="1">
      <alignment horizontal="right" vertical="top"/>
    </xf>
    <xf numFmtId="3" fontId="5" fillId="0" borderId="0" xfId="0" applyNumberFormat="1" applyFont="1" applyBorder="1" applyAlignment="1">
      <alignment/>
    </xf>
    <xf numFmtId="3" fontId="5" fillId="0" borderId="27" xfId="0" applyNumberFormat="1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3" fontId="14" fillId="0" borderId="35" xfId="0" applyNumberFormat="1" applyFont="1" applyBorder="1" applyAlignment="1">
      <alignment horizontal="left" vertical="center"/>
    </xf>
    <xf numFmtId="3" fontId="14" fillId="0" borderId="23" xfId="0" applyNumberFormat="1" applyFont="1" applyBorder="1" applyAlignment="1">
      <alignment horizontal="left" vertical="center"/>
    </xf>
    <xf numFmtId="3" fontId="14" fillId="0" borderId="24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18" fillId="33" borderId="47" xfId="0" applyFont="1" applyFill="1" applyBorder="1" applyAlignment="1">
      <alignment horizontal="left"/>
    </xf>
    <xf numFmtId="0" fontId="18" fillId="33" borderId="48" xfId="0" applyFont="1" applyFill="1" applyBorder="1" applyAlignment="1">
      <alignment horizontal="left"/>
    </xf>
    <xf numFmtId="0" fontId="18" fillId="33" borderId="49" xfId="0" applyFont="1" applyFill="1" applyBorder="1" applyAlignment="1">
      <alignment horizontal="left"/>
    </xf>
    <xf numFmtId="0" fontId="5" fillId="0" borderId="44" xfId="0" applyFont="1" applyBorder="1" applyAlignment="1">
      <alignment horizontal="left" vertical="top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50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38"/>
  <sheetViews>
    <sheetView tabSelected="1" zoomScale="130" zoomScaleNormal="130" zoomScalePageLayoutView="0" workbookViewId="0" topLeftCell="A7">
      <selection activeCell="K24" sqref="K24"/>
    </sheetView>
  </sheetViews>
  <sheetFormatPr defaultColWidth="9.00390625" defaultRowHeight="12.75"/>
  <cols>
    <col min="1" max="1" width="3.25390625" style="39" customWidth="1"/>
    <col min="2" max="2" width="44.75390625" style="39" customWidth="1"/>
    <col min="3" max="3" width="12.375" style="39" customWidth="1"/>
    <col min="4" max="4" width="11.00390625" style="39" customWidth="1"/>
    <col min="5" max="8" width="10.625" style="39" customWidth="1"/>
    <col min="9" max="10" width="10.375" style="39" customWidth="1"/>
    <col min="11" max="11" width="10.875" style="39" customWidth="1"/>
    <col min="12" max="12" width="11.875" style="39" customWidth="1"/>
    <col min="13" max="13" width="9.125" style="39" customWidth="1"/>
    <col min="14" max="14" width="11.75390625" style="39" customWidth="1"/>
    <col min="15" max="16384" width="9.125" style="39" customWidth="1"/>
  </cols>
  <sheetData>
    <row r="6" ht="12.75">
      <c r="L6" s="39" t="s">
        <v>33</v>
      </c>
    </row>
    <row r="8" spans="1:12" ht="40.5" customHeight="1">
      <c r="A8" s="131" t="s">
        <v>47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ht="14.2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14.2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ht="17.25" customHeight="1" thickBot="1">
      <c r="A11" s="40"/>
      <c r="B11" s="41"/>
      <c r="C11" s="40"/>
      <c r="D11" s="40"/>
      <c r="E11" s="40"/>
      <c r="F11" s="40"/>
      <c r="G11" s="40"/>
      <c r="H11" s="41"/>
      <c r="I11" s="41"/>
      <c r="J11" s="41"/>
      <c r="L11" s="41" t="s">
        <v>10</v>
      </c>
    </row>
    <row r="12" spans="1:12" ht="15.75" customHeight="1" thickBot="1">
      <c r="A12" s="8"/>
      <c r="B12" s="9"/>
      <c r="C12" s="132" t="s">
        <v>48</v>
      </c>
      <c r="D12" s="135" t="s">
        <v>0</v>
      </c>
      <c r="E12" s="136"/>
      <c r="F12" s="136"/>
      <c r="G12" s="136"/>
      <c r="H12" s="136"/>
      <c r="I12" s="136"/>
      <c r="J12" s="137"/>
      <c r="K12" s="132" t="s">
        <v>50</v>
      </c>
      <c r="L12" s="132" t="s">
        <v>19</v>
      </c>
    </row>
    <row r="13" spans="1:12" ht="15" customHeight="1" thickBot="1">
      <c r="A13" s="10"/>
      <c r="B13" s="11"/>
      <c r="C13" s="133"/>
      <c r="D13" s="132" t="s">
        <v>49</v>
      </c>
      <c r="E13" s="12" t="s">
        <v>12</v>
      </c>
      <c r="F13" s="13"/>
      <c r="G13" s="13"/>
      <c r="H13" s="13"/>
      <c r="I13" s="13"/>
      <c r="J13" s="14"/>
      <c r="K13" s="133"/>
      <c r="L13" s="133"/>
    </row>
    <row r="14" spans="1:12" ht="54.75" customHeight="1" thickBot="1">
      <c r="A14" s="15" t="s">
        <v>1</v>
      </c>
      <c r="B14" s="16" t="s">
        <v>2</v>
      </c>
      <c r="C14" s="134"/>
      <c r="D14" s="134"/>
      <c r="E14" s="17" t="s">
        <v>36</v>
      </c>
      <c r="F14" s="17" t="s">
        <v>3</v>
      </c>
      <c r="G14" s="18" t="s">
        <v>4</v>
      </c>
      <c r="H14" s="19" t="s">
        <v>51</v>
      </c>
      <c r="I14" s="20" t="s">
        <v>9</v>
      </c>
      <c r="J14" s="18" t="s">
        <v>46</v>
      </c>
      <c r="K14" s="134"/>
      <c r="L14" s="134"/>
    </row>
    <row r="15" spans="1:15" s="42" customFormat="1" ht="10.5" customHeight="1" thickBot="1">
      <c r="A15" s="21">
        <v>1</v>
      </c>
      <c r="B15" s="21">
        <v>2</v>
      </c>
      <c r="C15" s="22">
        <v>3</v>
      </c>
      <c r="D15" s="22">
        <v>4</v>
      </c>
      <c r="E15" s="22">
        <v>5</v>
      </c>
      <c r="F15" s="23">
        <v>6</v>
      </c>
      <c r="G15" s="23">
        <v>7</v>
      </c>
      <c r="H15" s="23">
        <v>8</v>
      </c>
      <c r="I15" s="24">
        <v>9</v>
      </c>
      <c r="J15" s="23">
        <v>10</v>
      </c>
      <c r="K15" s="23">
        <v>11</v>
      </c>
      <c r="L15" s="23">
        <v>12</v>
      </c>
      <c r="O15" s="54"/>
    </row>
    <row r="16" spans="1:14" ht="17.25" customHeight="1">
      <c r="A16" s="44">
        <v>1</v>
      </c>
      <c r="B16" s="128" t="s">
        <v>14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30"/>
      <c r="N16" s="43"/>
    </row>
    <row r="17" spans="1:14" ht="27" customHeight="1" thickBot="1">
      <c r="A17" s="46"/>
      <c r="B17" s="103" t="s">
        <v>44</v>
      </c>
      <c r="C17" s="69">
        <f>'Jelenia Góra-zad. ekologiczne'!C24</f>
        <v>2985000</v>
      </c>
      <c r="D17" s="69">
        <f>'Jelenia Góra-zad. ekologiczne'!D24</f>
        <v>2658285</v>
      </c>
      <c r="E17" s="69">
        <f>'Jelenia Góra-zad. ekologiczne'!E24</f>
        <v>708285</v>
      </c>
      <c r="F17" s="69">
        <f>'Jelenia Góra-zad. ekologiczne'!F24</f>
        <v>0</v>
      </c>
      <c r="G17" s="69">
        <f>'Jelenia Góra-zad. ekologiczne'!G24</f>
        <v>0</v>
      </c>
      <c r="H17" s="69">
        <f>'Jelenia Góra-zad. ekologiczne'!H24</f>
        <v>0</v>
      </c>
      <c r="I17" s="69">
        <f>'Jelenia Góra-zad. ekologiczne'!I24</f>
        <v>1950000</v>
      </c>
      <c r="J17" s="69">
        <f>'Jelenia Góra-zad. ekologiczne'!J24</f>
        <v>0</v>
      </c>
      <c r="K17" s="69">
        <f>'Jelenia Góra-zad. ekologiczne'!K24</f>
        <v>2263450</v>
      </c>
      <c r="L17" s="99">
        <f>'Jelenia Góra-zad. ekologiczne'!L24</f>
        <v>7906735</v>
      </c>
      <c r="N17" s="43"/>
    </row>
    <row r="18" spans="1:15" ht="17.25" customHeight="1">
      <c r="A18" s="45">
        <v>2</v>
      </c>
      <c r="B18" s="125" t="s">
        <v>15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7"/>
      <c r="O18" s="43"/>
    </row>
    <row r="19" spans="1:14" ht="27" customHeight="1" thickBot="1">
      <c r="A19" s="70"/>
      <c r="B19" s="103" t="s">
        <v>45</v>
      </c>
      <c r="C19" s="71">
        <f>'Nowy Sącz- zad.ekologiczne'!C26</f>
        <v>209492.96</v>
      </c>
      <c r="D19" s="71">
        <f>'Nowy Sącz- zad.ekologiczne'!D26</f>
        <v>419667.5</v>
      </c>
      <c r="E19" s="71">
        <f>'Nowy Sącz- zad.ekologiczne'!E26</f>
        <v>349667.5</v>
      </c>
      <c r="F19" s="71">
        <f>'Nowy Sącz- zad.ekologiczne'!F26</f>
        <v>0</v>
      </c>
      <c r="G19" s="71">
        <f>'Nowy Sącz- zad.ekologiczne'!G26</f>
        <v>0</v>
      </c>
      <c r="H19" s="71">
        <f>'Nowy Sącz- zad.ekologiczne'!H26</f>
        <v>0</v>
      </c>
      <c r="I19" s="71">
        <f>'Nowy Sącz- zad.ekologiczne'!I26</f>
        <v>0</v>
      </c>
      <c r="J19" s="71">
        <f>'Nowy Sącz- zad.ekologiczne'!J26</f>
        <v>70000</v>
      </c>
      <c r="K19" s="71">
        <f>'Nowy Sącz- zad.ekologiczne'!K26</f>
        <v>279182.5</v>
      </c>
      <c r="L19" s="72">
        <f>'Nowy Sącz- zad.ekologiczne'!L26</f>
        <v>911485.3544</v>
      </c>
      <c r="N19" s="43"/>
    </row>
    <row r="20" spans="1:15" ht="17.25" customHeight="1">
      <c r="A20" s="44">
        <v>3</v>
      </c>
      <c r="B20" s="56" t="s">
        <v>13</v>
      </c>
      <c r="C20" s="57"/>
      <c r="D20" s="57"/>
      <c r="E20" s="59"/>
      <c r="F20" s="57"/>
      <c r="G20" s="57"/>
      <c r="H20" s="57"/>
      <c r="I20" s="57"/>
      <c r="J20" s="57"/>
      <c r="K20" s="57"/>
      <c r="L20" s="58"/>
      <c r="O20" s="43"/>
    </row>
    <row r="21" spans="1:14" ht="27" customHeight="1" thickBot="1">
      <c r="A21" s="46"/>
      <c r="B21" s="103" t="s">
        <v>43</v>
      </c>
      <c r="C21" s="71">
        <f>'Sanok-zad.ekologiczne'!C21</f>
        <v>0</v>
      </c>
      <c r="D21" s="71">
        <f>'Sanok-zad.ekologiczne'!D21</f>
        <v>269675.35</v>
      </c>
      <c r="E21" s="71">
        <f>'Sanok-zad.ekologiczne'!E21</f>
        <v>269675.35</v>
      </c>
      <c r="F21" s="71">
        <f>'Sanok-zad.ekologiczne'!F21</f>
        <v>0</v>
      </c>
      <c r="G21" s="71">
        <f>'Sanok-zad.ekologiczne'!G21</f>
        <v>0</v>
      </c>
      <c r="H21" s="71">
        <f>'Sanok-zad.ekologiczne'!H21</f>
        <v>0</v>
      </c>
      <c r="I21" s="71">
        <f>'Sanok-zad.ekologiczne'!I21</f>
        <v>0</v>
      </c>
      <c r="J21" s="71">
        <f>'Sanok-zad.ekologiczne'!J21</f>
        <v>0</v>
      </c>
      <c r="K21" s="71">
        <f>'Sanok-zad.ekologiczne'!K21</f>
        <v>0</v>
      </c>
      <c r="L21" s="72">
        <f>'Sanok-zad.ekologiczne'!L21</f>
        <v>269675.35</v>
      </c>
      <c r="N21" s="43"/>
    </row>
    <row r="22" spans="1:17" ht="17.25" customHeight="1">
      <c r="A22" s="44">
        <v>4</v>
      </c>
      <c r="B22" s="128" t="s">
        <v>16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30"/>
      <c r="O22" s="43"/>
      <c r="Q22" s="43"/>
    </row>
    <row r="23" spans="1:17" ht="27" customHeight="1" thickBot="1">
      <c r="A23" s="46"/>
      <c r="B23" s="103" t="s">
        <v>43</v>
      </c>
      <c r="C23" s="47">
        <f>'Olsztyn-zad. ekologiczne'!C20</f>
        <v>203000</v>
      </c>
      <c r="D23" s="47">
        <f>'Olsztyn-zad. ekologiczne'!D20</f>
        <v>172550</v>
      </c>
      <c r="E23" s="47">
        <f>'Olsztyn-zad. ekologiczne'!E20</f>
        <v>172550</v>
      </c>
      <c r="F23" s="47">
        <f>'Olsztyn-zad. ekologiczne'!F20</f>
        <v>0</v>
      </c>
      <c r="G23" s="47">
        <f>'Olsztyn-zad. ekologiczne'!G20</f>
        <v>0</v>
      </c>
      <c r="H23" s="47">
        <f>'Olsztyn-zad. ekologiczne'!H20</f>
        <v>0</v>
      </c>
      <c r="I23" s="47">
        <f>'Olsztyn-zad. ekologiczne'!I20</f>
        <v>0</v>
      </c>
      <c r="J23" s="47">
        <f>'Olsztyn-zad. ekologiczne'!J20</f>
        <v>0</v>
      </c>
      <c r="K23" s="47">
        <f>'Olsztyn-zad. ekologiczne'!K20</f>
        <v>30450</v>
      </c>
      <c r="L23" s="51">
        <f>'Olsztyn-zad. ekologiczne'!L20</f>
        <v>406000</v>
      </c>
      <c r="O23" s="43"/>
      <c r="Q23" s="43"/>
    </row>
    <row r="24" spans="1:16" ht="30" customHeight="1" thickBot="1">
      <c r="A24" s="60"/>
      <c r="B24" s="100" t="s">
        <v>52</v>
      </c>
      <c r="C24" s="101">
        <f>C17+C19+C21+C23</f>
        <v>3397492.96</v>
      </c>
      <c r="D24" s="101">
        <f aca="true" t="shared" si="0" ref="D24:L24">D17+D19+D21+D23</f>
        <v>3520177.85</v>
      </c>
      <c r="E24" s="101">
        <f t="shared" si="0"/>
        <v>1500177.85</v>
      </c>
      <c r="F24" s="101">
        <f t="shared" si="0"/>
        <v>0</v>
      </c>
      <c r="G24" s="101">
        <f t="shared" si="0"/>
        <v>0</v>
      </c>
      <c r="H24" s="101">
        <f t="shared" si="0"/>
        <v>0</v>
      </c>
      <c r="I24" s="101">
        <f t="shared" si="0"/>
        <v>1950000</v>
      </c>
      <c r="J24" s="101">
        <f t="shared" si="0"/>
        <v>70000</v>
      </c>
      <c r="K24" s="101">
        <f t="shared" si="0"/>
        <v>2573082.5</v>
      </c>
      <c r="L24" s="102">
        <f t="shared" si="0"/>
        <v>9493895.7044</v>
      </c>
      <c r="P24" s="43"/>
    </row>
    <row r="25" spans="3:10" ht="12.75" customHeight="1">
      <c r="C25" s="41"/>
      <c r="D25" s="41"/>
      <c r="E25" s="41"/>
      <c r="F25" s="41"/>
      <c r="G25" s="41"/>
      <c r="H25" s="41"/>
      <c r="I25" s="41"/>
      <c r="J25" s="41"/>
    </row>
    <row r="26" spans="3:10" ht="14.25" customHeight="1">
      <c r="C26" s="41"/>
      <c r="D26" s="41"/>
      <c r="E26" s="41"/>
      <c r="F26" s="41"/>
      <c r="G26" s="41"/>
      <c r="H26" s="41"/>
      <c r="I26" s="41"/>
      <c r="J26" s="41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6" ht="12.75">
      <c r="B36" s="39" t="s">
        <v>26</v>
      </c>
    </row>
    <row r="37" ht="12.75">
      <c r="B37" s="5" t="s">
        <v>65</v>
      </c>
    </row>
    <row r="38" ht="12.75">
      <c r="B38" s="5" t="s">
        <v>66</v>
      </c>
    </row>
  </sheetData>
  <sheetProtection/>
  <mergeCells count="9">
    <mergeCell ref="B18:L18"/>
    <mergeCell ref="B22:L22"/>
    <mergeCell ref="A8:L8"/>
    <mergeCell ref="C12:C14"/>
    <mergeCell ref="D12:J12"/>
    <mergeCell ref="K12:K14"/>
    <mergeCell ref="L12:L14"/>
    <mergeCell ref="D13:D14"/>
    <mergeCell ref="B16:L16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5"/>
  <sheetViews>
    <sheetView zoomScale="150" zoomScaleNormal="150" zoomScalePageLayoutView="0" workbookViewId="0" topLeftCell="A4">
      <selection activeCell="A4" sqref="A4"/>
    </sheetView>
  </sheetViews>
  <sheetFormatPr defaultColWidth="9.00390625" defaultRowHeight="12.75"/>
  <cols>
    <col min="1" max="1" width="3.875" style="5" customWidth="1"/>
    <col min="2" max="2" width="50.00390625" style="5" customWidth="1"/>
    <col min="3" max="3" width="11.625" style="5" customWidth="1"/>
    <col min="4" max="4" width="10.00390625" style="5" customWidth="1"/>
    <col min="5" max="5" width="9.875" style="5" customWidth="1"/>
    <col min="6" max="6" width="9.625" style="5" customWidth="1"/>
    <col min="7" max="7" width="9.375" style="5" customWidth="1"/>
    <col min="8" max="8" width="10.375" style="5" customWidth="1"/>
    <col min="9" max="9" width="9.125" style="5" customWidth="1"/>
    <col min="10" max="10" width="9.375" style="5" customWidth="1"/>
    <col min="11" max="11" width="9.75390625" style="5" customWidth="1"/>
    <col min="12" max="12" width="11.00390625" style="5" customWidth="1"/>
    <col min="13" max="16384" width="9.125" style="5" customWidth="1"/>
  </cols>
  <sheetData>
    <row r="5" spans="1:12" ht="15.75">
      <c r="A5" s="138" t="s">
        <v>53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2" ht="15.75">
      <c r="A6" s="139" t="s">
        <v>38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6.5" thickBot="1">
      <c r="A9" s="4"/>
      <c r="B9" s="4"/>
      <c r="C9" s="4"/>
      <c r="D9" s="4"/>
      <c r="E9" s="4"/>
      <c r="F9" s="4"/>
      <c r="G9" s="4"/>
      <c r="H9" s="4"/>
      <c r="I9" s="4"/>
      <c r="J9" s="6"/>
      <c r="K9" s="6"/>
      <c r="L9" s="7" t="s">
        <v>10</v>
      </c>
    </row>
    <row r="10" spans="1:12" ht="13.5" customHeight="1" thickBot="1">
      <c r="A10" s="8"/>
      <c r="B10" s="9"/>
      <c r="C10" s="132" t="s">
        <v>48</v>
      </c>
      <c r="D10" s="135" t="s">
        <v>0</v>
      </c>
      <c r="E10" s="136"/>
      <c r="F10" s="136"/>
      <c r="G10" s="136"/>
      <c r="H10" s="136"/>
      <c r="I10" s="136"/>
      <c r="J10" s="137"/>
      <c r="K10" s="132" t="s">
        <v>50</v>
      </c>
      <c r="L10" s="132" t="s">
        <v>19</v>
      </c>
    </row>
    <row r="11" spans="1:12" ht="13.5" customHeight="1" thickBot="1">
      <c r="A11" s="10"/>
      <c r="B11" s="11"/>
      <c r="C11" s="133"/>
      <c r="D11" s="132" t="s">
        <v>49</v>
      </c>
      <c r="E11" s="12" t="s">
        <v>12</v>
      </c>
      <c r="F11" s="13"/>
      <c r="G11" s="13"/>
      <c r="H11" s="13"/>
      <c r="I11" s="13"/>
      <c r="J11" s="14"/>
      <c r="K11" s="133"/>
      <c r="L11" s="133"/>
    </row>
    <row r="12" spans="1:12" ht="50.25" customHeight="1" thickBot="1">
      <c r="A12" s="15" t="s">
        <v>1</v>
      </c>
      <c r="B12" s="16" t="s">
        <v>2</v>
      </c>
      <c r="C12" s="134"/>
      <c r="D12" s="134"/>
      <c r="E12" s="17" t="s">
        <v>36</v>
      </c>
      <c r="F12" s="17" t="s">
        <v>3</v>
      </c>
      <c r="G12" s="18" t="s">
        <v>4</v>
      </c>
      <c r="H12" s="19" t="s">
        <v>51</v>
      </c>
      <c r="I12" s="20" t="s">
        <v>9</v>
      </c>
      <c r="J12" s="20" t="s">
        <v>46</v>
      </c>
      <c r="K12" s="134"/>
      <c r="L12" s="134"/>
    </row>
    <row r="13" spans="1:12" ht="12" customHeight="1" thickBot="1">
      <c r="A13" s="21">
        <v>1</v>
      </c>
      <c r="B13" s="21">
        <v>2</v>
      </c>
      <c r="C13" s="22">
        <v>3</v>
      </c>
      <c r="D13" s="22">
        <v>4</v>
      </c>
      <c r="E13" s="22">
        <v>5</v>
      </c>
      <c r="F13" s="23">
        <v>6</v>
      </c>
      <c r="G13" s="23">
        <v>7</v>
      </c>
      <c r="H13" s="23">
        <v>8</v>
      </c>
      <c r="I13" s="24">
        <v>9</v>
      </c>
      <c r="J13" s="23">
        <v>10</v>
      </c>
      <c r="K13" s="23">
        <v>11</v>
      </c>
      <c r="L13" s="23">
        <v>12</v>
      </c>
    </row>
    <row r="14" spans="1:12" ht="14.25">
      <c r="A14" s="25" t="s">
        <v>5</v>
      </c>
      <c r="B14" s="26" t="s">
        <v>11</v>
      </c>
      <c r="C14" s="26"/>
      <c r="D14" s="27"/>
      <c r="E14" s="27"/>
      <c r="F14" s="27"/>
      <c r="G14" s="27"/>
      <c r="H14" s="27"/>
      <c r="I14" s="27"/>
      <c r="J14" s="27"/>
      <c r="K14" s="26"/>
      <c r="L14" s="28"/>
    </row>
    <row r="15" spans="1:12" ht="12.75">
      <c r="A15" s="30">
        <v>1</v>
      </c>
      <c r="B15" s="34" t="s">
        <v>18</v>
      </c>
      <c r="C15" s="31"/>
      <c r="D15" s="32"/>
      <c r="E15" s="32"/>
      <c r="F15" s="32"/>
      <c r="G15" s="32"/>
      <c r="H15" s="32"/>
      <c r="I15" s="32"/>
      <c r="J15" s="32"/>
      <c r="K15" s="32"/>
      <c r="L15" s="33"/>
    </row>
    <row r="16" spans="1:12" ht="12.75" customHeight="1">
      <c r="A16" s="49" t="s">
        <v>6</v>
      </c>
      <c r="B16" s="35" t="s">
        <v>64</v>
      </c>
      <c r="C16" s="124">
        <f>2164000+600000+9000</f>
        <v>2773000</v>
      </c>
      <c r="D16" s="32">
        <f>E16+I16</f>
        <v>2329000</v>
      </c>
      <c r="E16" s="32">
        <v>379000</v>
      </c>
      <c r="F16" s="32" t="s">
        <v>7</v>
      </c>
      <c r="G16" s="32" t="s">
        <v>7</v>
      </c>
      <c r="H16" s="32" t="s">
        <v>7</v>
      </c>
      <c r="I16" s="32">
        <v>1950000</v>
      </c>
      <c r="J16" s="32" t="s">
        <v>7</v>
      </c>
      <c r="K16" s="32" t="s">
        <v>7</v>
      </c>
      <c r="L16" s="33">
        <f>C16+D16</f>
        <v>5102000</v>
      </c>
    </row>
    <row r="17" spans="1:12" ht="12.75">
      <c r="A17" s="67" t="s">
        <v>8</v>
      </c>
      <c r="B17" s="64" t="s">
        <v>17</v>
      </c>
      <c r="C17" s="62">
        <v>9000</v>
      </c>
      <c r="D17" s="62">
        <f>D16*1.5%</f>
        <v>34935</v>
      </c>
      <c r="E17" s="62">
        <f>(E16+I16)*1.5%</f>
        <v>34935</v>
      </c>
      <c r="F17" s="62" t="s">
        <v>7</v>
      </c>
      <c r="G17" s="62" t="s">
        <v>7</v>
      </c>
      <c r="H17" s="62" t="s">
        <v>7</v>
      </c>
      <c r="I17" s="62" t="s">
        <v>7</v>
      </c>
      <c r="J17" s="62" t="s">
        <v>7</v>
      </c>
      <c r="K17" s="62" t="s">
        <v>7</v>
      </c>
      <c r="L17" s="63">
        <f>C17+D17</f>
        <v>43935</v>
      </c>
    </row>
    <row r="18" spans="1:12" ht="12.75">
      <c r="A18" s="119">
        <v>2</v>
      </c>
      <c r="B18" s="34" t="s">
        <v>34</v>
      </c>
      <c r="C18" s="32"/>
      <c r="D18" s="32"/>
      <c r="E18" s="32"/>
      <c r="F18" s="32"/>
      <c r="G18" s="32"/>
      <c r="H18" s="32"/>
      <c r="I18" s="32"/>
      <c r="J18" s="32"/>
      <c r="K18" s="32"/>
      <c r="L18" s="33"/>
    </row>
    <row r="19" spans="1:12" ht="25.5" customHeight="1">
      <c r="A19" s="121" t="s">
        <v>6</v>
      </c>
      <c r="B19" s="48" t="s">
        <v>68</v>
      </c>
      <c r="C19" s="32">
        <v>200000</v>
      </c>
      <c r="D19" s="32">
        <f>E19</f>
        <v>270000</v>
      </c>
      <c r="E19" s="32">
        <v>270000</v>
      </c>
      <c r="F19" s="32" t="s">
        <v>7</v>
      </c>
      <c r="G19" s="32" t="s">
        <v>7</v>
      </c>
      <c r="H19" s="32" t="s">
        <v>7</v>
      </c>
      <c r="I19" s="32" t="s">
        <v>7</v>
      </c>
      <c r="J19" s="32" t="s">
        <v>7</v>
      </c>
      <c r="K19" s="32">
        <v>850000</v>
      </c>
      <c r="L19" s="33">
        <f>C19+D19+K19</f>
        <v>1320000</v>
      </c>
    </row>
    <row r="20" spans="1:12" ht="12.75">
      <c r="A20" s="67" t="s">
        <v>8</v>
      </c>
      <c r="B20" s="64" t="s">
        <v>17</v>
      </c>
      <c r="C20" s="62">
        <f>C19*1.5%</f>
        <v>3000</v>
      </c>
      <c r="D20" s="62">
        <f>D19*1.5%</f>
        <v>4050</v>
      </c>
      <c r="E20" s="62">
        <f>E19*1.5%</f>
        <v>4050</v>
      </c>
      <c r="F20" s="62" t="s">
        <v>7</v>
      </c>
      <c r="G20" s="62" t="s">
        <v>7</v>
      </c>
      <c r="H20" s="62" t="s">
        <v>7</v>
      </c>
      <c r="I20" s="62" t="s">
        <v>7</v>
      </c>
      <c r="J20" s="62" t="s">
        <v>7</v>
      </c>
      <c r="K20" s="62">
        <f>K19*1.5%</f>
        <v>12750</v>
      </c>
      <c r="L20" s="63">
        <f>L19*1.5%</f>
        <v>19800</v>
      </c>
    </row>
    <row r="21" spans="1:12" ht="12.75">
      <c r="A21" s="30">
        <v>3</v>
      </c>
      <c r="B21" s="107" t="s">
        <v>63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</row>
    <row r="22" spans="1:12" ht="27" customHeight="1">
      <c r="A22" s="122" t="s">
        <v>6</v>
      </c>
      <c r="B22" s="120" t="s">
        <v>67</v>
      </c>
      <c r="C22" s="32" t="s">
        <v>7</v>
      </c>
      <c r="D22" s="32">
        <f>E22</f>
        <v>20000</v>
      </c>
      <c r="E22" s="32">
        <v>20000</v>
      </c>
      <c r="F22" s="32" t="s">
        <v>7</v>
      </c>
      <c r="G22" s="32" t="s">
        <v>7</v>
      </c>
      <c r="H22" s="32" t="s">
        <v>7</v>
      </c>
      <c r="I22" s="32" t="s">
        <v>7</v>
      </c>
      <c r="J22" s="32" t="s">
        <v>7</v>
      </c>
      <c r="K22" s="32">
        <v>1380000</v>
      </c>
      <c r="L22" s="33">
        <f>D22+K22</f>
        <v>1400000</v>
      </c>
    </row>
    <row r="23" spans="1:12" ht="13.5" thickBot="1">
      <c r="A23" s="67" t="s">
        <v>8</v>
      </c>
      <c r="B23" s="64" t="s">
        <v>17</v>
      </c>
      <c r="C23" s="62" t="s">
        <v>7</v>
      </c>
      <c r="D23" s="62">
        <f>D22*1.5%</f>
        <v>300</v>
      </c>
      <c r="E23" s="62">
        <f>E22*1.5%</f>
        <v>300</v>
      </c>
      <c r="F23" s="62" t="s">
        <v>7</v>
      </c>
      <c r="G23" s="62" t="s">
        <v>7</v>
      </c>
      <c r="H23" s="62" t="s">
        <v>7</v>
      </c>
      <c r="I23" s="62" t="s">
        <v>7</v>
      </c>
      <c r="J23" s="62" t="s">
        <v>7</v>
      </c>
      <c r="K23" s="62">
        <f>K22*1.5%</f>
        <v>20700</v>
      </c>
      <c r="L23" s="63">
        <f>L22*1.5%</f>
        <v>21000</v>
      </c>
    </row>
    <row r="24" spans="1:13" ht="24" customHeight="1" thickBot="1">
      <c r="A24" s="145" t="s">
        <v>54</v>
      </c>
      <c r="B24" s="146"/>
      <c r="C24" s="52">
        <f>SUM(C15:C23)</f>
        <v>2985000</v>
      </c>
      <c r="D24" s="52">
        <f>SUM(D15:D23)</f>
        <v>2658285</v>
      </c>
      <c r="E24" s="52">
        <f>SUM(E15:E23)</f>
        <v>708285</v>
      </c>
      <c r="F24" s="52">
        <f>SUM(F15:F23)</f>
        <v>0</v>
      </c>
      <c r="G24" s="52">
        <f>SUM(G15:G23)</f>
        <v>0</v>
      </c>
      <c r="H24" s="52">
        <f>SUM(H15:H23)</f>
        <v>0</v>
      </c>
      <c r="I24" s="52">
        <f>SUM(I15:I23)</f>
        <v>1950000</v>
      </c>
      <c r="J24" s="52">
        <f>SUM(J15:J23)</f>
        <v>0</v>
      </c>
      <c r="K24" s="52">
        <f>SUM(K15:K23)</f>
        <v>2263450</v>
      </c>
      <c r="L24" s="53">
        <f>SUM(L15:L23)</f>
        <v>7906735</v>
      </c>
      <c r="M24" s="3"/>
    </row>
    <row r="25" spans="1:13" ht="12.75">
      <c r="A25" s="3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6"/>
      <c r="C27" s="3"/>
      <c r="D27" s="3"/>
      <c r="E27" s="123"/>
      <c r="F27" s="3"/>
      <c r="G27" s="3"/>
      <c r="H27" s="3"/>
      <c r="I27" s="3"/>
      <c r="J27" s="3"/>
      <c r="K27" s="3"/>
      <c r="L27" s="3"/>
      <c r="M27" s="3"/>
    </row>
    <row r="28" spans="1:13" ht="12.75">
      <c r="A28" s="36"/>
      <c r="C28" s="3"/>
      <c r="D28" s="3"/>
      <c r="E28" s="123"/>
      <c r="F28" s="3"/>
      <c r="G28" s="3"/>
      <c r="H28" s="3"/>
      <c r="I28" s="3"/>
      <c r="J28" s="3"/>
      <c r="K28" s="3"/>
      <c r="L28" s="3"/>
      <c r="M28" s="3"/>
    </row>
    <row r="29" spans="1:13" ht="12.75">
      <c r="A29" s="36"/>
      <c r="C29" s="3"/>
      <c r="D29" s="3"/>
      <c r="E29" s="123"/>
      <c r="F29" s="3"/>
      <c r="G29" s="3"/>
      <c r="H29" s="3"/>
      <c r="I29" s="3"/>
      <c r="J29" s="3"/>
      <c r="K29" s="3"/>
      <c r="L29" s="3"/>
      <c r="M29" s="3"/>
    </row>
    <row r="30" spans="1:13" ht="12.75">
      <c r="A30" s="3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6"/>
      <c r="B36" s="5" t="s">
        <v>66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3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3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 hidden="1">
      <c r="A49" s="3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2" ht="12.75" hidden="1">
      <c r="A50" s="36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 hidden="1">
      <c r="A51" s="36"/>
      <c r="B51" s="73" t="s">
        <v>22</v>
      </c>
      <c r="C51" s="73"/>
      <c r="D51" s="73"/>
      <c r="E51" s="73"/>
      <c r="F51" s="73"/>
      <c r="G51" s="73"/>
      <c r="H51" s="73"/>
      <c r="I51" s="73"/>
      <c r="J51" s="74"/>
      <c r="K51" s="74"/>
      <c r="L51" s="74"/>
    </row>
    <row r="52" spans="1:12" ht="12.75" hidden="1">
      <c r="A52" s="36"/>
      <c r="B52" s="73"/>
      <c r="C52" s="73"/>
      <c r="D52" s="73"/>
      <c r="E52" s="75"/>
      <c r="F52" s="74"/>
      <c r="G52" s="73"/>
      <c r="H52" s="73"/>
      <c r="I52" s="76"/>
      <c r="J52" s="77"/>
      <c r="K52" s="74"/>
      <c r="L52" s="74"/>
    </row>
    <row r="53" spans="1:12" ht="19.5" customHeight="1" hidden="1">
      <c r="A53" s="80" t="s">
        <v>1</v>
      </c>
      <c r="B53" s="78" t="s">
        <v>23</v>
      </c>
      <c r="C53" s="140" t="s">
        <v>24</v>
      </c>
      <c r="D53" s="140"/>
      <c r="E53" s="140"/>
      <c r="F53" s="140"/>
      <c r="G53" s="140"/>
      <c r="H53" s="140"/>
      <c r="I53" s="140"/>
      <c r="J53" s="140"/>
      <c r="K53" s="140"/>
      <c r="L53" s="140"/>
    </row>
    <row r="54" spans="1:12" ht="15" hidden="1">
      <c r="A54" s="84" t="s">
        <v>5</v>
      </c>
      <c r="B54" s="141" t="s">
        <v>11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3"/>
    </row>
    <row r="55" spans="1:12" ht="54.75" customHeight="1" hidden="1">
      <c r="A55" s="81">
        <v>1</v>
      </c>
      <c r="B55" s="79" t="s">
        <v>18</v>
      </c>
      <c r="C55" s="144" t="s">
        <v>32</v>
      </c>
      <c r="D55" s="144"/>
      <c r="E55" s="144"/>
      <c r="F55" s="144"/>
      <c r="G55" s="144"/>
      <c r="H55" s="144"/>
      <c r="I55" s="144"/>
      <c r="J55" s="144"/>
      <c r="K55" s="144"/>
      <c r="L55" s="144"/>
    </row>
    <row r="56" ht="12.75" hidden="1"/>
    <row r="57" ht="12.75" hidden="1"/>
    <row r="58" ht="12.75" hidden="1"/>
  </sheetData>
  <sheetProtection/>
  <mergeCells count="11">
    <mergeCell ref="D11:D12"/>
    <mergeCell ref="A5:L5"/>
    <mergeCell ref="A6:L6"/>
    <mergeCell ref="C53:L53"/>
    <mergeCell ref="B54:L54"/>
    <mergeCell ref="C55:L55"/>
    <mergeCell ref="A24:B24"/>
    <mergeCell ref="C10:C12"/>
    <mergeCell ref="D10:J10"/>
    <mergeCell ref="K10:K12"/>
    <mergeCell ref="L10:L12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="120" zoomScaleNormal="120" zoomScalePageLayoutView="0" workbookViewId="0" topLeftCell="A1">
      <selection activeCell="L19" sqref="L19"/>
    </sheetView>
  </sheetViews>
  <sheetFormatPr defaultColWidth="9.00390625" defaultRowHeight="12.75"/>
  <cols>
    <col min="1" max="1" width="3.75390625" style="5" customWidth="1"/>
    <col min="2" max="2" width="50.125" style="5" customWidth="1"/>
    <col min="3" max="3" width="11.625" style="5" customWidth="1"/>
    <col min="4" max="5" width="11.25390625" style="5" customWidth="1"/>
    <col min="6" max="8" width="10.375" style="5" customWidth="1"/>
    <col min="9" max="10" width="9.75390625" style="5" customWidth="1"/>
    <col min="11" max="11" width="10.125" style="5" customWidth="1"/>
    <col min="12" max="12" width="11.25390625" style="5" customWidth="1"/>
    <col min="13" max="14" width="9.125" style="5" customWidth="1"/>
    <col min="15" max="15" width="30.00390625" style="5" customWidth="1"/>
    <col min="16" max="16" width="27.00390625" style="5" customWidth="1"/>
    <col min="17" max="16384" width="9.125" style="5" customWidth="1"/>
  </cols>
  <sheetData>
    <row r="1" spans="1:12" ht="12.75">
      <c r="A1" s="36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6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6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6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6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 customHeight="1">
      <c r="A6" s="138" t="s">
        <v>53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2" ht="15.75">
      <c r="A7" s="139" t="s">
        <v>39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</row>
    <row r="8" spans="1:12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6.5" thickBot="1">
      <c r="A11" s="4"/>
      <c r="B11" s="4"/>
      <c r="C11" s="4"/>
      <c r="D11" s="4"/>
      <c r="E11" s="4"/>
      <c r="F11" s="4"/>
      <c r="G11" s="4"/>
      <c r="H11" s="4"/>
      <c r="I11" s="4"/>
      <c r="J11" s="6"/>
      <c r="K11" s="6"/>
      <c r="L11" s="7" t="s">
        <v>10</v>
      </c>
    </row>
    <row r="12" spans="1:12" ht="13.5" customHeight="1" thickBot="1">
      <c r="A12" s="8"/>
      <c r="B12" s="9"/>
      <c r="C12" s="132" t="s">
        <v>48</v>
      </c>
      <c r="D12" s="135" t="s">
        <v>0</v>
      </c>
      <c r="E12" s="136"/>
      <c r="F12" s="136"/>
      <c r="G12" s="136"/>
      <c r="H12" s="136"/>
      <c r="I12" s="136"/>
      <c r="J12" s="137"/>
      <c r="K12" s="132" t="s">
        <v>50</v>
      </c>
      <c r="L12" s="132" t="s">
        <v>19</v>
      </c>
    </row>
    <row r="13" spans="1:12" ht="13.5" customHeight="1" thickBot="1">
      <c r="A13" s="10"/>
      <c r="B13" s="11"/>
      <c r="C13" s="133"/>
      <c r="D13" s="132" t="s">
        <v>49</v>
      </c>
      <c r="E13" s="12" t="s">
        <v>12</v>
      </c>
      <c r="F13" s="13"/>
      <c r="G13" s="13"/>
      <c r="H13" s="13"/>
      <c r="I13" s="13"/>
      <c r="J13" s="14"/>
      <c r="K13" s="133"/>
      <c r="L13" s="133"/>
    </row>
    <row r="14" spans="1:12" ht="39.75" customHeight="1" thickBot="1">
      <c r="A14" s="15" t="s">
        <v>1</v>
      </c>
      <c r="B14" s="16" t="s">
        <v>2</v>
      </c>
      <c r="C14" s="134"/>
      <c r="D14" s="134"/>
      <c r="E14" s="17" t="s">
        <v>36</v>
      </c>
      <c r="F14" s="17" t="s">
        <v>3</v>
      </c>
      <c r="G14" s="18" t="s">
        <v>4</v>
      </c>
      <c r="H14" s="19" t="s">
        <v>51</v>
      </c>
      <c r="I14" s="20" t="s">
        <v>9</v>
      </c>
      <c r="J14" s="18" t="s">
        <v>61</v>
      </c>
      <c r="K14" s="134"/>
      <c r="L14" s="134"/>
    </row>
    <row r="15" spans="1:12" ht="11.25" customHeight="1" thickBot="1">
      <c r="A15" s="21">
        <v>1</v>
      </c>
      <c r="B15" s="21">
        <v>2</v>
      </c>
      <c r="C15" s="22">
        <v>3</v>
      </c>
      <c r="D15" s="22">
        <v>4</v>
      </c>
      <c r="E15" s="22">
        <v>5</v>
      </c>
      <c r="F15" s="23">
        <v>6</v>
      </c>
      <c r="G15" s="23">
        <v>7</v>
      </c>
      <c r="H15" s="23">
        <v>8</v>
      </c>
      <c r="I15" s="24">
        <v>9</v>
      </c>
      <c r="J15" s="23">
        <v>10</v>
      </c>
      <c r="K15" s="23">
        <v>11</v>
      </c>
      <c r="L15" s="23">
        <v>12</v>
      </c>
    </row>
    <row r="16" spans="1:12" ht="14.25">
      <c r="A16" s="25" t="s">
        <v>5</v>
      </c>
      <c r="B16" s="26" t="s">
        <v>11</v>
      </c>
      <c r="C16" s="26"/>
      <c r="D16" s="27"/>
      <c r="E16" s="27"/>
      <c r="F16" s="27"/>
      <c r="G16" s="27"/>
      <c r="H16" s="27"/>
      <c r="I16" s="27"/>
      <c r="J16" s="27"/>
      <c r="K16" s="26"/>
      <c r="L16" s="28"/>
    </row>
    <row r="17" spans="1:12" ht="12.75" customHeight="1">
      <c r="A17" s="30">
        <v>1</v>
      </c>
      <c r="B17" s="34" t="s">
        <v>35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</row>
    <row r="18" spans="1:12" ht="12.75" customHeight="1">
      <c r="A18" s="49" t="s">
        <v>6</v>
      </c>
      <c r="B18" s="35" t="s">
        <v>62</v>
      </c>
      <c r="C18" s="32">
        <v>209492.96</v>
      </c>
      <c r="D18" s="32">
        <f>E18</f>
        <v>40000</v>
      </c>
      <c r="E18" s="32">
        <v>40000</v>
      </c>
      <c r="F18" s="32" t="s">
        <v>7</v>
      </c>
      <c r="G18" s="32" t="s">
        <v>7</v>
      </c>
      <c r="H18" s="32" t="s">
        <v>7</v>
      </c>
      <c r="I18" s="32" t="s">
        <v>7</v>
      </c>
      <c r="J18" s="32" t="s">
        <v>7</v>
      </c>
      <c r="K18" s="32" t="s">
        <v>7</v>
      </c>
      <c r="L18" s="33">
        <f>C18+D18</f>
        <v>249492.96</v>
      </c>
    </row>
    <row r="19" spans="1:12" ht="12.75" customHeight="1">
      <c r="A19" s="83" t="s">
        <v>8</v>
      </c>
      <c r="B19" s="64" t="s">
        <v>17</v>
      </c>
      <c r="C19" s="62" t="s">
        <v>7</v>
      </c>
      <c r="D19" s="62">
        <f>D18*1.5%</f>
        <v>600</v>
      </c>
      <c r="E19" s="62">
        <f>E18*1.5%</f>
        <v>600</v>
      </c>
      <c r="F19" s="62" t="s">
        <v>7</v>
      </c>
      <c r="G19" s="62" t="s">
        <v>7</v>
      </c>
      <c r="H19" s="62" t="s">
        <v>7</v>
      </c>
      <c r="I19" s="62" t="s">
        <v>7</v>
      </c>
      <c r="J19" s="62" t="s">
        <v>7</v>
      </c>
      <c r="K19" s="62" t="s">
        <v>7</v>
      </c>
      <c r="L19" s="63">
        <f>L18*1.5%</f>
        <v>3742.3943999999997</v>
      </c>
    </row>
    <row r="20" spans="1:12" ht="12.75" customHeight="1">
      <c r="A20" s="29">
        <v>2</v>
      </c>
      <c r="B20" s="65" t="s">
        <v>37</v>
      </c>
      <c r="C20" s="37"/>
      <c r="D20" s="37"/>
      <c r="E20" s="37"/>
      <c r="F20" s="37"/>
      <c r="G20" s="37"/>
      <c r="H20" s="37"/>
      <c r="I20" s="37"/>
      <c r="J20" s="37"/>
      <c r="K20" s="37"/>
      <c r="L20" s="66"/>
    </row>
    <row r="21" spans="1:12" ht="12.75" customHeight="1">
      <c r="A21" s="82" t="s">
        <v>6</v>
      </c>
      <c r="B21" s="85" t="s">
        <v>69</v>
      </c>
      <c r="C21" s="32" t="s">
        <v>7</v>
      </c>
      <c r="D21" s="32">
        <f>E21</f>
        <v>114500</v>
      </c>
      <c r="E21" s="32">
        <v>114500</v>
      </c>
      <c r="F21" s="32" t="s">
        <v>7</v>
      </c>
      <c r="G21" s="32" t="s">
        <v>7</v>
      </c>
      <c r="H21" s="32" t="s">
        <v>7</v>
      </c>
      <c r="I21" s="32" t="s">
        <v>7</v>
      </c>
      <c r="J21" s="32" t="s">
        <v>7</v>
      </c>
      <c r="K21" s="32">
        <v>185500</v>
      </c>
      <c r="L21" s="33">
        <f>D21+K21</f>
        <v>300000</v>
      </c>
    </row>
    <row r="22" spans="1:12" ht="12.75" customHeight="1">
      <c r="A22" s="83" t="s">
        <v>8</v>
      </c>
      <c r="B22" s="64" t="s">
        <v>17</v>
      </c>
      <c r="C22" s="62" t="s">
        <v>7</v>
      </c>
      <c r="D22" s="62">
        <f>D21*1.5%</f>
        <v>1717.5</v>
      </c>
      <c r="E22" s="62">
        <f>E21*1.5%</f>
        <v>1717.5</v>
      </c>
      <c r="F22" s="62" t="s">
        <v>7</v>
      </c>
      <c r="G22" s="62" t="s">
        <v>7</v>
      </c>
      <c r="H22" s="62" t="s">
        <v>7</v>
      </c>
      <c r="I22" s="62" t="s">
        <v>7</v>
      </c>
      <c r="J22" s="62" t="s">
        <v>7</v>
      </c>
      <c r="K22" s="62">
        <f>K21*1.5%</f>
        <v>2782.5</v>
      </c>
      <c r="L22" s="63">
        <f>L21*1.5%</f>
        <v>4500</v>
      </c>
    </row>
    <row r="23" spans="1:12" ht="12.75" customHeight="1">
      <c r="A23" s="30">
        <v>3</v>
      </c>
      <c r="B23" s="107" t="s">
        <v>60</v>
      </c>
      <c r="C23" s="32"/>
      <c r="D23" s="32"/>
      <c r="E23" s="32"/>
      <c r="F23" s="32"/>
      <c r="G23" s="32"/>
      <c r="H23" s="32"/>
      <c r="I23" s="32"/>
      <c r="J23" s="32"/>
      <c r="K23" s="32"/>
      <c r="L23" s="33"/>
    </row>
    <row r="24" spans="1:12" ht="12.75" customHeight="1">
      <c r="A24" s="82" t="s">
        <v>6</v>
      </c>
      <c r="B24" s="48" t="s">
        <v>70</v>
      </c>
      <c r="C24" s="32" t="s">
        <v>7</v>
      </c>
      <c r="D24" s="32">
        <f>E24+J24</f>
        <v>260000</v>
      </c>
      <c r="E24" s="32">
        <v>190000</v>
      </c>
      <c r="F24" s="32" t="s">
        <v>7</v>
      </c>
      <c r="G24" s="32" t="s">
        <v>7</v>
      </c>
      <c r="H24" s="32" t="s">
        <v>7</v>
      </c>
      <c r="I24" s="32" t="s">
        <v>7</v>
      </c>
      <c r="J24" s="32">
        <v>70000</v>
      </c>
      <c r="K24" s="32">
        <f>60000+30000</f>
        <v>90000</v>
      </c>
      <c r="L24" s="33">
        <f>D24+K24</f>
        <v>350000</v>
      </c>
    </row>
    <row r="25" spans="1:12" ht="12.75" customHeight="1" thickBot="1">
      <c r="A25" s="83" t="s">
        <v>8</v>
      </c>
      <c r="B25" s="64" t="s">
        <v>17</v>
      </c>
      <c r="C25" s="62" t="s">
        <v>7</v>
      </c>
      <c r="D25" s="62">
        <f>E25</f>
        <v>2850</v>
      </c>
      <c r="E25" s="62">
        <f>E24*1.5%</f>
        <v>2850</v>
      </c>
      <c r="F25" s="62" t="s">
        <v>7</v>
      </c>
      <c r="G25" s="62" t="s">
        <v>7</v>
      </c>
      <c r="H25" s="62" t="s">
        <v>7</v>
      </c>
      <c r="I25" s="62" t="s">
        <v>7</v>
      </c>
      <c r="J25" s="62" t="s">
        <v>7</v>
      </c>
      <c r="K25" s="62">
        <f>60000*1.5%</f>
        <v>900</v>
      </c>
      <c r="L25" s="63">
        <f>D25+K25</f>
        <v>3750</v>
      </c>
    </row>
    <row r="26" spans="1:12" ht="28.5" customHeight="1" thickBot="1">
      <c r="A26" s="145" t="s">
        <v>54</v>
      </c>
      <c r="B26" s="146"/>
      <c r="C26" s="1">
        <f>SUM(C17:C25)</f>
        <v>209492.96</v>
      </c>
      <c r="D26" s="1">
        <f>SUM(D17:D25)</f>
        <v>419667.5</v>
      </c>
      <c r="E26" s="1">
        <f>SUM(E17:E25)</f>
        <v>349667.5</v>
      </c>
      <c r="F26" s="1">
        <f>SUM(F17:F25)</f>
        <v>0</v>
      </c>
      <c r="G26" s="1">
        <f>SUM(G17:G25)</f>
        <v>0</v>
      </c>
      <c r="H26" s="1">
        <f>SUM(H17:H25)</f>
        <v>0</v>
      </c>
      <c r="I26" s="1">
        <f>SUM(I17:I25)</f>
        <v>0</v>
      </c>
      <c r="J26" s="1">
        <f>SUM(J17:J25)</f>
        <v>70000</v>
      </c>
      <c r="K26" s="1">
        <f>SUM(K17:K25)</f>
        <v>279182.5</v>
      </c>
      <c r="L26" s="2">
        <f>SUM(L17:L25)</f>
        <v>911485.3544</v>
      </c>
    </row>
    <row r="28" ht="12.75">
      <c r="D28" s="50"/>
    </row>
    <row r="41" ht="12.75">
      <c r="B41" s="5" t="s">
        <v>66</v>
      </c>
    </row>
  </sheetData>
  <sheetProtection/>
  <mergeCells count="8">
    <mergeCell ref="A6:L6"/>
    <mergeCell ref="A26:B26"/>
    <mergeCell ref="A7:L7"/>
    <mergeCell ref="C12:C14"/>
    <mergeCell ref="D12:J12"/>
    <mergeCell ref="K12:K14"/>
    <mergeCell ref="L12:L14"/>
    <mergeCell ref="D13:D14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45"/>
  <sheetViews>
    <sheetView zoomScale="140" zoomScaleNormal="140" zoomScalePageLayoutView="0" workbookViewId="0" topLeftCell="A1">
      <selection activeCell="A3" sqref="A3:IV3"/>
    </sheetView>
  </sheetViews>
  <sheetFormatPr defaultColWidth="9.00390625" defaultRowHeight="12.75"/>
  <cols>
    <col min="1" max="1" width="3.875" style="5" customWidth="1"/>
    <col min="2" max="2" width="47.625" style="5" customWidth="1"/>
    <col min="3" max="3" width="11.75390625" style="5" customWidth="1"/>
    <col min="4" max="4" width="10.875" style="5" customWidth="1"/>
    <col min="5" max="5" width="11.00390625" style="5" customWidth="1"/>
    <col min="6" max="7" width="10.25390625" style="5" customWidth="1"/>
    <col min="8" max="8" width="10.625" style="5" customWidth="1"/>
    <col min="9" max="11" width="10.25390625" style="5" customWidth="1"/>
    <col min="12" max="12" width="11.25390625" style="5" customWidth="1"/>
    <col min="13" max="13" width="3.75390625" style="5" customWidth="1"/>
    <col min="14" max="16384" width="9.125" style="5" customWidth="1"/>
  </cols>
  <sheetData>
    <row r="5" spans="1:12" ht="23.25" customHeight="1">
      <c r="A5" s="138" t="s">
        <v>53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2" ht="15.75">
      <c r="A6" s="139" t="s">
        <v>40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6.5" thickBot="1">
      <c r="A9" s="4"/>
      <c r="B9" s="4"/>
      <c r="C9" s="4"/>
      <c r="D9" s="4"/>
      <c r="E9" s="4"/>
      <c r="F9" s="4"/>
      <c r="G9" s="4"/>
      <c r="H9" s="4"/>
      <c r="I9" s="4"/>
      <c r="J9" s="6"/>
      <c r="K9" s="6"/>
      <c r="L9" s="7" t="s">
        <v>10</v>
      </c>
    </row>
    <row r="10" spans="1:12" ht="13.5" customHeight="1" thickBot="1">
      <c r="A10" s="8"/>
      <c r="B10" s="9"/>
      <c r="C10" s="132" t="s">
        <v>48</v>
      </c>
      <c r="D10" s="135" t="s">
        <v>0</v>
      </c>
      <c r="E10" s="136"/>
      <c r="F10" s="136"/>
      <c r="G10" s="136"/>
      <c r="H10" s="136"/>
      <c r="I10" s="136"/>
      <c r="J10" s="137"/>
      <c r="K10" s="132" t="s">
        <v>50</v>
      </c>
      <c r="L10" s="132" t="s">
        <v>19</v>
      </c>
    </row>
    <row r="11" spans="1:12" ht="13.5" customHeight="1" thickBot="1">
      <c r="A11" s="10"/>
      <c r="B11" s="11"/>
      <c r="C11" s="133"/>
      <c r="D11" s="132" t="s">
        <v>49</v>
      </c>
      <c r="E11" s="12" t="s">
        <v>12</v>
      </c>
      <c r="F11" s="13"/>
      <c r="G11" s="13"/>
      <c r="H11" s="13"/>
      <c r="I11" s="13"/>
      <c r="J11" s="14"/>
      <c r="K11" s="133"/>
      <c r="L11" s="133"/>
    </row>
    <row r="12" spans="1:12" ht="52.5" customHeight="1" thickBot="1">
      <c r="A12" s="15" t="s">
        <v>1</v>
      </c>
      <c r="B12" s="16" t="s">
        <v>2</v>
      </c>
      <c r="C12" s="134"/>
      <c r="D12" s="134"/>
      <c r="E12" s="17" t="s">
        <v>36</v>
      </c>
      <c r="F12" s="17" t="s">
        <v>3</v>
      </c>
      <c r="G12" s="18" t="s">
        <v>4</v>
      </c>
      <c r="H12" s="19" t="s">
        <v>51</v>
      </c>
      <c r="I12" s="20" t="s">
        <v>9</v>
      </c>
      <c r="J12" s="18" t="s">
        <v>46</v>
      </c>
      <c r="K12" s="134"/>
      <c r="L12" s="134"/>
    </row>
    <row r="13" spans="1:12" ht="12" customHeight="1" thickBot="1">
      <c r="A13" s="21">
        <v>1</v>
      </c>
      <c r="B13" s="21">
        <v>2</v>
      </c>
      <c r="C13" s="22">
        <v>3</v>
      </c>
      <c r="D13" s="22">
        <v>4</v>
      </c>
      <c r="E13" s="22">
        <v>5</v>
      </c>
      <c r="F13" s="23">
        <v>6</v>
      </c>
      <c r="G13" s="23">
        <v>7</v>
      </c>
      <c r="H13" s="23">
        <v>8</v>
      </c>
      <c r="I13" s="24">
        <v>9</v>
      </c>
      <c r="J13" s="23">
        <v>10</v>
      </c>
      <c r="K13" s="23">
        <v>11</v>
      </c>
      <c r="L13" s="23">
        <v>12</v>
      </c>
    </row>
    <row r="14" spans="1:12" ht="14.25">
      <c r="A14" s="25" t="s">
        <v>5</v>
      </c>
      <c r="B14" s="26" t="s">
        <v>11</v>
      </c>
      <c r="C14" s="26"/>
      <c r="D14" s="27"/>
      <c r="E14" s="95"/>
      <c r="F14" s="27"/>
      <c r="G14" s="27"/>
      <c r="H14" s="27"/>
      <c r="I14" s="27"/>
      <c r="J14" s="27"/>
      <c r="K14" s="26"/>
      <c r="L14" s="28"/>
    </row>
    <row r="15" spans="1:12" ht="12.75" customHeight="1">
      <c r="A15" s="29">
        <v>1</v>
      </c>
      <c r="B15" s="118" t="s">
        <v>56</v>
      </c>
      <c r="C15" s="111"/>
      <c r="D15" s="111"/>
      <c r="E15" s="111"/>
      <c r="F15" s="111"/>
      <c r="G15" s="111"/>
      <c r="H15" s="111"/>
      <c r="I15" s="113"/>
      <c r="J15" s="113"/>
      <c r="K15" s="111"/>
      <c r="L15" s="112"/>
    </row>
    <row r="16" spans="1:12" ht="53.25" customHeight="1">
      <c r="A16" s="49" t="s">
        <v>6</v>
      </c>
      <c r="B16" s="115" t="s">
        <v>57</v>
      </c>
      <c r="C16" s="116" t="s">
        <v>7</v>
      </c>
      <c r="D16" s="109">
        <v>65690</v>
      </c>
      <c r="E16" s="32">
        <v>65690</v>
      </c>
      <c r="F16" s="32" t="s">
        <v>7</v>
      </c>
      <c r="G16" s="32" t="s">
        <v>7</v>
      </c>
      <c r="H16" s="32" t="s">
        <v>7</v>
      </c>
      <c r="I16" s="32" t="s">
        <v>7</v>
      </c>
      <c r="J16" s="32" t="s">
        <v>7</v>
      </c>
      <c r="K16" s="32" t="s">
        <v>7</v>
      </c>
      <c r="L16" s="110">
        <v>65690</v>
      </c>
    </row>
    <row r="17" spans="1:12" ht="12.75" customHeight="1">
      <c r="A17" s="49" t="s">
        <v>8</v>
      </c>
      <c r="B17" s="117" t="s">
        <v>17</v>
      </c>
      <c r="C17" s="32" t="s">
        <v>7</v>
      </c>
      <c r="D17" s="109">
        <v>985.3499999999999</v>
      </c>
      <c r="E17" s="32">
        <v>985.3499999999999</v>
      </c>
      <c r="F17" s="32" t="s">
        <v>7</v>
      </c>
      <c r="G17" s="32" t="s">
        <v>7</v>
      </c>
      <c r="H17" s="32" t="s">
        <v>7</v>
      </c>
      <c r="I17" s="32" t="s">
        <v>7</v>
      </c>
      <c r="J17" s="32" t="s">
        <v>7</v>
      </c>
      <c r="K17" s="32" t="s">
        <v>7</v>
      </c>
      <c r="L17" s="110">
        <v>985.3499999999999</v>
      </c>
    </row>
    <row r="18" spans="1:12" ht="12.75" customHeight="1">
      <c r="A18" s="29">
        <v>2</v>
      </c>
      <c r="B18" s="118" t="s">
        <v>58</v>
      </c>
      <c r="C18" s="111"/>
      <c r="D18" s="111"/>
      <c r="E18" s="111"/>
      <c r="F18" s="111"/>
      <c r="G18" s="111"/>
      <c r="H18" s="111"/>
      <c r="I18" s="113"/>
      <c r="J18" s="113"/>
      <c r="K18" s="111"/>
      <c r="L18" s="112"/>
    </row>
    <row r="19" spans="1:12" ht="40.5" customHeight="1">
      <c r="A19" s="49" t="s">
        <v>6</v>
      </c>
      <c r="B19" s="115" t="s">
        <v>59</v>
      </c>
      <c r="C19" s="116" t="s">
        <v>7</v>
      </c>
      <c r="D19" s="109">
        <f>E19</f>
        <v>200000</v>
      </c>
      <c r="E19" s="109">
        <v>200000</v>
      </c>
      <c r="F19" s="109" t="s">
        <v>7</v>
      </c>
      <c r="G19" s="109" t="s">
        <v>7</v>
      </c>
      <c r="H19" s="109" t="s">
        <v>7</v>
      </c>
      <c r="I19" s="109" t="s">
        <v>7</v>
      </c>
      <c r="J19" s="109" t="s">
        <v>7</v>
      </c>
      <c r="K19" s="109" t="s">
        <v>7</v>
      </c>
      <c r="L19" s="110">
        <f>E19</f>
        <v>200000</v>
      </c>
    </row>
    <row r="20" spans="1:12" ht="12.75" customHeight="1" thickBot="1">
      <c r="A20" s="49" t="s">
        <v>8</v>
      </c>
      <c r="B20" s="64" t="s">
        <v>17</v>
      </c>
      <c r="C20" s="62" t="s">
        <v>7</v>
      </c>
      <c r="D20" s="55">
        <f>E20</f>
        <v>3000</v>
      </c>
      <c r="E20" s="55">
        <f>E19*1.5%</f>
        <v>3000</v>
      </c>
      <c r="F20" s="55" t="s">
        <v>7</v>
      </c>
      <c r="G20" s="55" t="s">
        <v>7</v>
      </c>
      <c r="H20" s="55" t="s">
        <v>7</v>
      </c>
      <c r="I20" s="55" t="s">
        <v>7</v>
      </c>
      <c r="J20" s="55" t="s">
        <v>7</v>
      </c>
      <c r="K20" s="55" t="s">
        <v>7</v>
      </c>
      <c r="L20" s="114">
        <f>D20</f>
        <v>3000</v>
      </c>
    </row>
    <row r="21" spans="1:12" ht="26.25" customHeight="1" thickBot="1">
      <c r="A21" s="145" t="s">
        <v>54</v>
      </c>
      <c r="B21" s="146"/>
      <c r="C21" s="1">
        <f aca="true" t="shared" si="0" ref="C21:L21">SUM(C15:C20)</f>
        <v>0</v>
      </c>
      <c r="D21" s="1">
        <f t="shared" si="0"/>
        <v>269675.35</v>
      </c>
      <c r="E21" s="1">
        <f t="shared" si="0"/>
        <v>269675.35</v>
      </c>
      <c r="F21" s="1">
        <f t="shared" si="0"/>
        <v>0</v>
      </c>
      <c r="G21" s="1">
        <f t="shared" si="0"/>
        <v>0</v>
      </c>
      <c r="H21" s="1">
        <f t="shared" si="0"/>
        <v>0</v>
      </c>
      <c r="I21" s="1">
        <f t="shared" si="0"/>
        <v>0</v>
      </c>
      <c r="J21" s="1">
        <f t="shared" si="0"/>
        <v>0</v>
      </c>
      <c r="K21" s="1">
        <f t="shared" si="0"/>
        <v>0</v>
      </c>
      <c r="L21" s="2">
        <f t="shared" si="0"/>
        <v>269675.35</v>
      </c>
    </row>
    <row r="22" ht="12.75" customHeight="1">
      <c r="E22" s="96"/>
    </row>
    <row r="23" ht="12.75" customHeight="1">
      <c r="E23" s="50"/>
    </row>
    <row r="24" spans="2:12" ht="12.75" customHeight="1">
      <c r="B24" s="88"/>
      <c r="C24" s="88"/>
      <c r="D24" s="88"/>
      <c r="E24" s="88"/>
      <c r="F24" s="88"/>
      <c r="G24" s="88"/>
      <c r="H24" s="88"/>
      <c r="I24" s="88"/>
      <c r="J24" s="88"/>
      <c r="K24" s="87"/>
      <c r="L24" s="87"/>
    </row>
    <row r="37" ht="12.75">
      <c r="B37" s="5" t="s">
        <v>66</v>
      </c>
    </row>
    <row r="39" spans="1:12" ht="12.75" customHeight="1" hidden="1">
      <c r="A39" s="75"/>
      <c r="B39" s="73" t="s">
        <v>22</v>
      </c>
      <c r="C39" s="73"/>
      <c r="D39" s="73"/>
      <c r="E39" s="73"/>
      <c r="F39" s="73"/>
      <c r="G39" s="73"/>
      <c r="H39" s="73"/>
      <c r="I39" s="73"/>
      <c r="J39" s="74"/>
      <c r="K39" s="74"/>
      <c r="L39" s="74"/>
    </row>
    <row r="40" spans="1:12" ht="17.25" customHeight="1" hidden="1">
      <c r="A40" s="73"/>
      <c r="B40" s="73"/>
      <c r="C40" s="73"/>
      <c r="D40" s="73"/>
      <c r="E40" s="75"/>
      <c r="F40" s="74"/>
      <c r="G40" s="73"/>
      <c r="H40" s="73"/>
      <c r="I40" s="76"/>
      <c r="J40" s="77"/>
      <c r="K40" s="74"/>
      <c r="L40" s="74"/>
    </row>
    <row r="41" spans="1:12" ht="19.5" customHeight="1" hidden="1">
      <c r="A41" s="78" t="s">
        <v>1</v>
      </c>
      <c r="B41" s="78" t="s">
        <v>23</v>
      </c>
      <c r="C41" s="140" t="s">
        <v>24</v>
      </c>
      <c r="D41" s="140"/>
      <c r="E41" s="140"/>
      <c r="F41" s="140"/>
      <c r="G41" s="140"/>
      <c r="H41" s="140"/>
      <c r="I41" s="140"/>
      <c r="J41" s="140"/>
      <c r="K41" s="140"/>
      <c r="L41" s="140"/>
    </row>
    <row r="42" spans="1:12" ht="18.75" customHeight="1" hidden="1">
      <c r="A42" s="84" t="s">
        <v>5</v>
      </c>
      <c r="B42" s="141" t="s">
        <v>11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3"/>
    </row>
    <row r="43" spans="1:12" ht="17.25" customHeight="1" hidden="1">
      <c r="A43" s="90">
        <v>1</v>
      </c>
      <c r="B43" s="91" t="s">
        <v>27</v>
      </c>
      <c r="C43" s="144" t="s">
        <v>29</v>
      </c>
      <c r="D43" s="144"/>
      <c r="E43" s="144"/>
      <c r="F43" s="144"/>
      <c r="G43" s="144"/>
      <c r="H43" s="144"/>
      <c r="I43" s="144"/>
      <c r="J43" s="144"/>
      <c r="K43" s="144"/>
      <c r="L43" s="144"/>
    </row>
    <row r="44" spans="1:12" ht="13.5" customHeight="1" hidden="1">
      <c r="A44" s="92">
        <v>2</v>
      </c>
      <c r="B44" s="89" t="s">
        <v>28</v>
      </c>
      <c r="C44" s="147" t="s">
        <v>30</v>
      </c>
      <c r="D44" s="147"/>
      <c r="E44" s="147"/>
      <c r="F44" s="147"/>
      <c r="G44" s="147"/>
      <c r="H44" s="147"/>
      <c r="I44" s="147"/>
      <c r="J44" s="147"/>
      <c r="K44" s="147"/>
      <c r="L44" s="147"/>
    </row>
    <row r="45" spans="1:12" ht="13.5" customHeight="1" hidden="1">
      <c r="A45" s="93"/>
      <c r="B45" s="94"/>
      <c r="C45" s="148" t="s">
        <v>31</v>
      </c>
      <c r="D45" s="148"/>
      <c r="E45" s="148"/>
      <c r="F45" s="148"/>
      <c r="G45" s="148"/>
      <c r="H45" s="148"/>
      <c r="I45" s="148"/>
      <c r="J45" s="148"/>
      <c r="K45" s="148"/>
      <c r="L45" s="148"/>
    </row>
    <row r="46" ht="12.75" hidden="1"/>
    <row r="47" ht="12.75" customHeight="1" hidden="1"/>
    <row r="48" ht="12.75" hidden="1"/>
    <row r="49" ht="12.75" hidden="1"/>
    <row r="65" ht="37.5" customHeight="1"/>
    <row r="74" ht="12.75" customHeight="1"/>
    <row r="75" ht="12.75" customHeight="1"/>
    <row r="76" ht="12.75" customHeight="1"/>
  </sheetData>
  <sheetProtection/>
  <mergeCells count="13">
    <mergeCell ref="C44:L44"/>
    <mergeCell ref="C45:L45"/>
    <mergeCell ref="C43:L43"/>
    <mergeCell ref="C41:L41"/>
    <mergeCell ref="B42:L42"/>
    <mergeCell ref="A21:B21"/>
    <mergeCell ref="A5:L5"/>
    <mergeCell ref="C10:C12"/>
    <mergeCell ref="D10:J10"/>
    <mergeCell ref="K10:K12"/>
    <mergeCell ref="L10:L12"/>
    <mergeCell ref="D11:D12"/>
    <mergeCell ref="A6:L6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V48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12.75"/>
  <cols>
    <col min="1" max="1" width="3.875" style="96" customWidth="1"/>
    <col min="2" max="2" width="46.75390625" style="5" customWidth="1"/>
    <col min="3" max="3" width="11.625" style="5" customWidth="1"/>
    <col min="4" max="4" width="10.125" style="5" customWidth="1"/>
    <col min="5" max="5" width="9.875" style="5" customWidth="1"/>
    <col min="6" max="6" width="9.625" style="5" customWidth="1"/>
    <col min="7" max="7" width="9.75390625" style="5" customWidth="1"/>
    <col min="8" max="8" width="10.75390625" style="5" customWidth="1"/>
    <col min="9" max="9" width="9.125" style="5" customWidth="1"/>
    <col min="10" max="10" width="10.625" style="5" customWidth="1"/>
    <col min="11" max="11" width="9.875" style="5" customWidth="1"/>
    <col min="12" max="12" width="11.00390625" style="5" customWidth="1"/>
    <col min="13" max="16384" width="9.125" style="5" customWidth="1"/>
  </cols>
  <sheetData>
    <row r="5" ht="16.5" customHeight="1"/>
    <row r="6" spans="1:12" ht="15.75">
      <c r="A6" s="138" t="s">
        <v>53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2" ht="15.75">
      <c r="A7" s="139" t="s">
        <v>42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</row>
    <row r="8" spans="1:12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6.5" thickBot="1">
      <c r="A11" s="4"/>
      <c r="B11" s="4"/>
      <c r="C11" s="4"/>
      <c r="D11" s="4"/>
      <c r="E11" s="4"/>
      <c r="F11" s="4"/>
      <c r="G11" s="4"/>
      <c r="H11" s="4"/>
      <c r="I11" s="4"/>
      <c r="J11" s="6"/>
      <c r="K11" s="6"/>
      <c r="L11" s="7" t="s">
        <v>10</v>
      </c>
    </row>
    <row r="12" spans="1:12" ht="13.5" customHeight="1" thickBot="1">
      <c r="A12" s="8"/>
      <c r="B12" s="9"/>
      <c r="C12" s="132" t="s">
        <v>48</v>
      </c>
      <c r="D12" s="135" t="s">
        <v>0</v>
      </c>
      <c r="E12" s="136"/>
      <c r="F12" s="136"/>
      <c r="G12" s="136"/>
      <c r="H12" s="136"/>
      <c r="I12" s="136"/>
      <c r="J12" s="137"/>
      <c r="K12" s="132" t="s">
        <v>50</v>
      </c>
      <c r="L12" s="132" t="s">
        <v>19</v>
      </c>
    </row>
    <row r="13" spans="1:12" ht="13.5" customHeight="1" thickBot="1">
      <c r="A13" s="10"/>
      <c r="B13" s="11"/>
      <c r="C13" s="133"/>
      <c r="D13" s="132" t="s">
        <v>49</v>
      </c>
      <c r="E13" s="12" t="s">
        <v>12</v>
      </c>
      <c r="F13" s="13"/>
      <c r="G13" s="13"/>
      <c r="H13" s="13"/>
      <c r="I13" s="13"/>
      <c r="J13" s="14"/>
      <c r="K13" s="133"/>
      <c r="L13" s="133"/>
    </row>
    <row r="14" spans="1:12" ht="54.75" customHeight="1" thickBot="1">
      <c r="A14" s="15" t="s">
        <v>1</v>
      </c>
      <c r="B14" s="16" t="s">
        <v>2</v>
      </c>
      <c r="C14" s="134"/>
      <c r="D14" s="134"/>
      <c r="E14" s="17" t="s">
        <v>36</v>
      </c>
      <c r="F14" s="17" t="s">
        <v>3</v>
      </c>
      <c r="G14" s="18" t="s">
        <v>4</v>
      </c>
      <c r="H14" s="19" t="s">
        <v>51</v>
      </c>
      <c r="I14" s="20" t="s">
        <v>9</v>
      </c>
      <c r="J14" s="18" t="s">
        <v>46</v>
      </c>
      <c r="K14" s="134"/>
      <c r="L14" s="134"/>
    </row>
    <row r="15" spans="1:12" ht="10.5" customHeight="1" thickBot="1">
      <c r="A15" s="21">
        <v>1</v>
      </c>
      <c r="B15" s="21">
        <v>2</v>
      </c>
      <c r="C15" s="22">
        <v>3</v>
      </c>
      <c r="D15" s="22">
        <v>4</v>
      </c>
      <c r="E15" s="22">
        <v>5</v>
      </c>
      <c r="F15" s="23">
        <v>6</v>
      </c>
      <c r="G15" s="23">
        <v>7</v>
      </c>
      <c r="H15" s="23">
        <v>8</v>
      </c>
      <c r="I15" s="24">
        <v>9</v>
      </c>
      <c r="J15" s="23">
        <v>10</v>
      </c>
      <c r="K15" s="23">
        <v>11</v>
      </c>
      <c r="L15" s="23">
        <v>12</v>
      </c>
    </row>
    <row r="16" spans="1:12" ht="14.25">
      <c r="A16" s="25" t="s">
        <v>5</v>
      </c>
      <c r="B16" s="26" t="s">
        <v>11</v>
      </c>
      <c r="C16" s="26"/>
      <c r="D16" s="27"/>
      <c r="E16" s="27"/>
      <c r="F16" s="27"/>
      <c r="G16" s="27"/>
      <c r="H16" s="27"/>
      <c r="I16" s="27"/>
      <c r="J16" s="27"/>
      <c r="K16" s="26"/>
      <c r="L16" s="28"/>
    </row>
    <row r="17" spans="1:12" ht="14.25" customHeight="1">
      <c r="A17" s="30">
        <v>1</v>
      </c>
      <c r="B17" s="68" t="s">
        <v>41</v>
      </c>
      <c r="C17" s="32"/>
      <c r="D17" s="32"/>
      <c r="E17" s="32"/>
      <c r="F17" s="38"/>
      <c r="G17" s="38"/>
      <c r="H17" s="38"/>
      <c r="I17" s="38"/>
      <c r="J17" s="38"/>
      <c r="K17" s="38"/>
      <c r="L17" s="33"/>
    </row>
    <row r="18" spans="1:12" ht="14.25" customHeight="1">
      <c r="A18" s="49" t="s">
        <v>6</v>
      </c>
      <c r="B18" s="48" t="s">
        <v>55</v>
      </c>
      <c r="C18" s="32">
        <v>200000</v>
      </c>
      <c r="D18" s="32">
        <f>E18</f>
        <v>170000</v>
      </c>
      <c r="E18" s="32">
        <v>170000</v>
      </c>
      <c r="F18" s="38" t="s">
        <v>7</v>
      </c>
      <c r="G18" s="38" t="s">
        <v>7</v>
      </c>
      <c r="H18" s="38" t="s">
        <v>7</v>
      </c>
      <c r="I18" s="38" t="s">
        <v>7</v>
      </c>
      <c r="J18" s="38" t="s">
        <v>7</v>
      </c>
      <c r="K18" s="38">
        <v>30000</v>
      </c>
      <c r="L18" s="33">
        <f>C18+D18+K18</f>
        <v>400000</v>
      </c>
    </row>
    <row r="19" spans="1:12" ht="14.25" customHeight="1" thickBot="1">
      <c r="A19" s="67" t="s">
        <v>8</v>
      </c>
      <c r="B19" s="61" t="s">
        <v>17</v>
      </c>
      <c r="C19" s="62">
        <f>C18*1.5%</f>
        <v>3000</v>
      </c>
      <c r="D19" s="62">
        <f>E19</f>
        <v>2550</v>
      </c>
      <c r="E19" s="62">
        <f>E18*1.5%</f>
        <v>2550</v>
      </c>
      <c r="F19" s="55" t="s">
        <v>7</v>
      </c>
      <c r="G19" s="55" t="s">
        <v>7</v>
      </c>
      <c r="H19" s="55" t="s">
        <v>7</v>
      </c>
      <c r="I19" s="55" t="s">
        <v>7</v>
      </c>
      <c r="J19" s="55" t="s">
        <v>7</v>
      </c>
      <c r="K19" s="62">
        <f>K18*1.5%</f>
        <v>450</v>
      </c>
      <c r="L19" s="63">
        <f>L18*1.5%</f>
        <v>6000</v>
      </c>
    </row>
    <row r="20" spans="1:12" ht="27" customHeight="1" thickBot="1">
      <c r="A20" s="145" t="s">
        <v>54</v>
      </c>
      <c r="B20" s="146"/>
      <c r="C20" s="1">
        <f aca="true" t="shared" si="0" ref="C20:L20">SUM(C17:C19)</f>
        <v>203000</v>
      </c>
      <c r="D20" s="1">
        <f t="shared" si="0"/>
        <v>172550</v>
      </c>
      <c r="E20" s="1">
        <f t="shared" si="0"/>
        <v>172550</v>
      </c>
      <c r="F20" s="1">
        <f t="shared" si="0"/>
        <v>0</v>
      </c>
      <c r="G20" s="1">
        <f t="shared" si="0"/>
        <v>0</v>
      </c>
      <c r="H20" s="1">
        <f t="shared" si="0"/>
        <v>0</v>
      </c>
      <c r="I20" s="1">
        <f t="shared" si="0"/>
        <v>0</v>
      </c>
      <c r="J20" s="1">
        <f t="shared" si="0"/>
        <v>0</v>
      </c>
      <c r="K20" s="1">
        <f t="shared" si="0"/>
        <v>30450</v>
      </c>
      <c r="L20" s="2">
        <f t="shared" si="0"/>
        <v>406000</v>
      </c>
    </row>
    <row r="21" spans="1:12" ht="13.5" customHeight="1">
      <c r="A21" s="97"/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ht="7.5" customHeight="1"/>
    <row r="23" ht="12.75" customHeight="1"/>
    <row r="24" ht="12.75" customHeight="1">
      <c r="C24"/>
    </row>
    <row r="25" ht="12.75" customHeight="1">
      <c r="C25"/>
    </row>
    <row r="26" ht="12.75" customHeight="1">
      <c r="C26"/>
    </row>
    <row r="27" ht="12.75" customHeight="1"/>
    <row r="28" ht="12.75" customHeight="1"/>
    <row r="29" ht="12.75" customHeight="1"/>
    <row r="30" ht="12.75" customHeight="1"/>
    <row r="31" spans="3:22" ht="12.75" customHeight="1">
      <c r="C31"/>
      <c r="D31"/>
      <c r="E31"/>
      <c r="F31"/>
      <c r="G31"/>
      <c r="H31"/>
      <c r="I31"/>
      <c r="J31"/>
      <c r="K31" s="104"/>
      <c r="L31" s="105"/>
      <c r="M31" s="105"/>
      <c r="N31" s="106"/>
      <c r="O31" s="106"/>
      <c r="P31" s="106"/>
      <c r="Q31" s="106"/>
      <c r="R31" s="106"/>
      <c r="S31" s="106"/>
      <c r="T31" s="106"/>
      <c r="U31" s="104"/>
      <c r="V31" s="104"/>
    </row>
    <row r="32" spans="3:22" ht="12.75">
      <c r="C32"/>
      <c r="D32"/>
      <c r="E32"/>
      <c r="F32"/>
      <c r="G32"/>
      <c r="H32"/>
      <c r="I32"/>
      <c r="J32"/>
      <c r="K32" s="104"/>
      <c r="L32" s="105"/>
      <c r="M32" s="105"/>
      <c r="N32" s="106"/>
      <c r="O32" s="106"/>
      <c r="P32" s="106"/>
      <c r="Q32" s="106"/>
      <c r="R32" s="106"/>
      <c r="S32" s="106"/>
      <c r="T32" s="106"/>
      <c r="U32" s="104"/>
      <c r="V32" s="104"/>
    </row>
    <row r="33" spans="3:22" ht="12.75">
      <c r="C33"/>
      <c r="D33"/>
      <c r="E33"/>
      <c r="F33"/>
      <c r="G33"/>
      <c r="H33"/>
      <c r="I33"/>
      <c r="J33"/>
      <c r="K33" s="104"/>
      <c r="L33" s="105"/>
      <c r="M33" s="105"/>
      <c r="N33" s="106"/>
      <c r="O33" s="106"/>
      <c r="P33" s="106"/>
      <c r="Q33" s="106"/>
      <c r="R33" s="106"/>
      <c r="S33" s="106"/>
      <c r="T33" s="106"/>
      <c r="U33" s="104"/>
      <c r="V33" s="104"/>
    </row>
    <row r="34" spans="3:22" ht="12.75">
      <c r="C34"/>
      <c r="D34"/>
      <c r="E34"/>
      <c r="F34"/>
      <c r="G34"/>
      <c r="H34"/>
      <c r="I34"/>
      <c r="J34"/>
      <c r="K34" s="104"/>
      <c r="L34" s="105"/>
      <c r="M34" s="105"/>
      <c r="N34" s="106"/>
      <c r="O34" s="106"/>
      <c r="P34" s="106"/>
      <c r="Q34" s="106"/>
      <c r="R34" s="106"/>
      <c r="S34" s="106"/>
      <c r="T34" s="106"/>
      <c r="U34" s="104"/>
      <c r="V34" s="104"/>
    </row>
    <row r="41" ht="12.75">
      <c r="B41" s="5" t="s">
        <v>66</v>
      </c>
    </row>
    <row r="43" spans="1:12" ht="12.75" hidden="1">
      <c r="A43" s="36"/>
      <c r="B43" s="73" t="s">
        <v>22</v>
      </c>
      <c r="C43" s="73"/>
      <c r="D43" s="73"/>
      <c r="E43" s="73"/>
      <c r="F43" s="73"/>
      <c r="G43" s="73"/>
      <c r="H43" s="73"/>
      <c r="I43" s="73"/>
      <c r="J43" s="74"/>
      <c r="K43" s="74"/>
      <c r="L43" s="74"/>
    </row>
    <row r="44" spans="1:12" ht="12.75" hidden="1">
      <c r="A44" s="36"/>
      <c r="B44" s="73"/>
      <c r="C44" s="73"/>
      <c r="D44" s="73"/>
      <c r="E44" s="75"/>
      <c r="F44" s="74"/>
      <c r="G44" s="73"/>
      <c r="H44" s="73"/>
      <c r="I44" s="76"/>
      <c r="J44" s="77"/>
      <c r="K44" s="74"/>
      <c r="L44" s="74"/>
    </row>
    <row r="45" spans="1:12" ht="20.25" customHeight="1" hidden="1">
      <c r="A45" s="80" t="s">
        <v>1</v>
      </c>
      <c r="B45" s="78" t="s">
        <v>23</v>
      </c>
      <c r="C45" s="140" t="s">
        <v>24</v>
      </c>
      <c r="D45" s="140"/>
      <c r="E45" s="140"/>
      <c r="F45" s="140"/>
      <c r="G45" s="140"/>
      <c r="H45" s="140"/>
      <c r="I45" s="140"/>
      <c r="J45" s="140"/>
      <c r="K45" s="140"/>
      <c r="L45" s="140"/>
    </row>
    <row r="46" spans="1:12" ht="15" customHeight="1" hidden="1">
      <c r="A46" s="84" t="s">
        <v>5</v>
      </c>
      <c r="B46" s="141" t="s">
        <v>11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3"/>
    </row>
    <row r="47" spans="1:12" ht="27" customHeight="1" hidden="1">
      <c r="A47" s="81">
        <v>1</v>
      </c>
      <c r="B47" s="86" t="s">
        <v>20</v>
      </c>
      <c r="C47" s="144" t="s">
        <v>25</v>
      </c>
      <c r="D47" s="144"/>
      <c r="E47" s="144"/>
      <c r="F47" s="144"/>
      <c r="G47" s="144"/>
      <c r="H47" s="144"/>
      <c r="I47" s="144"/>
      <c r="J47" s="144"/>
      <c r="K47" s="144"/>
      <c r="L47" s="144"/>
    </row>
    <row r="48" spans="1:12" ht="27" customHeight="1" hidden="1">
      <c r="A48" s="81">
        <v>2</v>
      </c>
      <c r="B48" s="86" t="s">
        <v>21</v>
      </c>
      <c r="C48" s="144" t="s">
        <v>25</v>
      </c>
      <c r="D48" s="144"/>
      <c r="E48" s="144"/>
      <c r="F48" s="144"/>
      <c r="G48" s="144"/>
      <c r="H48" s="144"/>
      <c r="I48" s="144"/>
      <c r="J48" s="144"/>
      <c r="K48" s="144"/>
      <c r="L48" s="144"/>
    </row>
  </sheetData>
  <sheetProtection/>
  <mergeCells count="12">
    <mergeCell ref="L12:L14"/>
    <mergeCell ref="D13:D14"/>
    <mergeCell ref="A20:B20"/>
    <mergeCell ref="C48:L48"/>
    <mergeCell ref="C47:L47"/>
    <mergeCell ref="C45:L45"/>
    <mergeCell ref="B46:L46"/>
    <mergeCell ref="A6:L6"/>
    <mergeCell ref="A7:L7"/>
    <mergeCell ref="C12:C14"/>
    <mergeCell ref="D12:J12"/>
    <mergeCell ref="K12:K14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 PTTK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ZMPTTK</dc:creator>
  <cp:keywords/>
  <dc:description/>
  <cp:lastModifiedBy>Małgorzata Kaliszewska</cp:lastModifiedBy>
  <cp:lastPrinted>2023-12-08T12:28:59Z</cp:lastPrinted>
  <dcterms:created xsi:type="dcterms:W3CDTF">2007-01-10T10:45:22Z</dcterms:created>
  <dcterms:modified xsi:type="dcterms:W3CDTF">2023-12-08T12:31:56Z</dcterms:modified>
  <cp:category/>
  <cp:version/>
  <cp:contentType/>
  <cp:contentStatus/>
</cp:coreProperties>
</file>